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20520" windowHeight="7860" tabRatio="823" activeTab="7"/>
  </bookViews>
  <sheets>
    <sheet name="資料庫" sheetId="1" r:id="rId1"/>
    <sheet name="計畫說明書" sheetId="32" r:id="rId2"/>
    <sheet name="預定施工進度表" sheetId="33" r:id="rId3"/>
    <sheet name="數量計算表" sheetId="34" r:id="rId4"/>
    <sheet name="施工補充說明書" sheetId="42" r:id="rId5"/>
    <sheet name="標單總表" sheetId="43" r:id="rId6"/>
    <sheet name="標單明細表" sheetId="44" r:id="rId7"/>
    <sheet name="標單單價分析表 " sheetId="45" r:id="rId8"/>
  </sheets>
  <definedNames>
    <definedName name="_xlnm._FilterDatabase" localSheetId="6" hidden="1">標單明細表!#REF!</definedName>
    <definedName name="_xlnm._FilterDatabase" localSheetId="7" hidden="1">#REF!</definedName>
    <definedName name="_xlnm._FilterDatabase" localSheetId="5" hidden="1">#REF!</definedName>
    <definedName name="_xlnm._FilterDatabase" hidden="1">#REF!</definedName>
    <definedName name="D" localSheetId="6">#REF!</definedName>
    <definedName name="D" localSheetId="7">#REF!</definedName>
    <definedName name="D" localSheetId="5">#REF!</definedName>
    <definedName name="D">#REF!</definedName>
    <definedName name="E" localSheetId="6">#REF!</definedName>
    <definedName name="E" localSheetId="7">#REF!</definedName>
    <definedName name="E" localSheetId="5">#REF!</definedName>
    <definedName name="E">#REF!</definedName>
    <definedName name="F" localSheetId="6">#REF!</definedName>
    <definedName name="F" localSheetId="7">#REF!</definedName>
    <definedName name="F" localSheetId="5">#REF!</definedName>
    <definedName name="F">#REF!</definedName>
    <definedName name="_xlnm.Print_Area" localSheetId="4">施工補充說明書!$A$1:$B$49</definedName>
    <definedName name="_xlnm.Print_Area" localSheetId="1">計畫說明書!$B$1:$H$30</definedName>
    <definedName name="_xlnm.Print_Area" localSheetId="2">預定施工進度表!$A$1:$K$27</definedName>
    <definedName name="_xlnm.Print_Area" localSheetId="3">數量計算表!$A$1:$E$37</definedName>
    <definedName name="_xlnm.Print_Area" localSheetId="6">標單明細表!$A$1:$G$52</definedName>
    <definedName name="_xlnm.Print_Area" localSheetId="7">'標單單價分析表 '!$A$1:$I$211</definedName>
    <definedName name="_xlnm.Print_Area" localSheetId="5">標單總表!$A$1:$H$32</definedName>
    <definedName name="_xlnm.Print_Titles" localSheetId="3">數量計算表!$1:$5</definedName>
    <definedName name="_xlnm.Print_Titles" localSheetId="6">標單明細表!$1:$5</definedName>
    <definedName name="_xlnm.Print_Titles" localSheetId="7">'標單單價分析表 '!$1:$4</definedName>
    <definedName name="_xlnm.Print_Titles" localSheetId="5">標單總表!$1:$4</definedName>
    <definedName name="標單單價分析表">#REF!</definedName>
  </definedNames>
  <calcPr calcId="145621" fullPrecision="0"/>
</workbook>
</file>

<file path=xl/calcChain.xml><?xml version="1.0" encoding="utf-8"?>
<calcChain xmlns="http://schemas.openxmlformats.org/spreadsheetml/2006/main">
  <c r="E179" i="45" l="1"/>
  <c r="G179" i="45"/>
  <c r="E159" i="45"/>
  <c r="G159" i="45"/>
  <c r="G142" i="45"/>
  <c r="I123" i="45"/>
  <c r="E142" i="45" s="1"/>
  <c r="G122" i="45"/>
  <c r="I107" i="45"/>
  <c r="E122" i="45" s="1"/>
  <c r="G106" i="45"/>
  <c r="I90" i="45"/>
  <c r="E106" i="45" s="1"/>
  <c r="G89" i="45"/>
  <c r="I73" i="45"/>
  <c r="E89" i="45" s="1"/>
  <c r="G72" i="45"/>
  <c r="I56" i="45"/>
  <c r="E72" i="45" s="1"/>
  <c r="G55" i="45"/>
  <c r="I39" i="45"/>
  <c r="E55" i="45" s="1"/>
  <c r="G38" i="45"/>
  <c r="I22" i="45"/>
  <c r="E38" i="45" s="1"/>
  <c r="G21" i="45"/>
  <c r="I5" i="45"/>
  <c r="E21" i="45" s="1"/>
  <c r="B4" i="45"/>
  <c r="B3" i="45"/>
  <c r="B1" i="33" l="1"/>
  <c r="B3" i="1" l="1"/>
  <c r="B6" i="1" l="1"/>
  <c r="A4" i="44"/>
  <c r="A4" i="43"/>
  <c r="K13" i="44" l="1"/>
  <c r="C272" i="34"/>
  <c r="A262" i="34"/>
  <c r="A265" i="34"/>
  <c r="A264" i="34"/>
  <c r="A263" i="34"/>
  <c r="A243" i="34"/>
  <c r="A237" i="34"/>
  <c r="A3" i="34"/>
  <c r="A4" i="34"/>
  <c r="B3" i="33"/>
  <c r="B3" i="32"/>
  <c r="S1" i="1"/>
  <c r="S2" i="1" s="1"/>
  <c r="S4" i="1"/>
  <c r="T4" i="1" s="1"/>
  <c r="E5" i="1"/>
  <c r="F8" i="1"/>
  <c r="F9" i="1"/>
  <c r="E10" i="1"/>
  <c r="E9" i="1"/>
  <c r="E8" i="1" s="1"/>
  <c r="F10" i="1"/>
  <c r="E12" i="1"/>
  <c r="F12" i="1"/>
  <c r="E13" i="1"/>
  <c r="F13" i="1"/>
  <c r="E14" i="1"/>
  <c r="F14" i="1"/>
  <c r="E15" i="1"/>
  <c r="F15" i="1"/>
  <c r="S15" i="1"/>
  <c r="E16" i="1"/>
  <c r="F16" i="1"/>
  <c r="T1" i="1"/>
  <c r="G7" i="1" s="1"/>
  <c r="A3" i="44" l="1"/>
  <c r="A3" i="43"/>
  <c r="S5" i="1"/>
  <c r="T2" i="1"/>
  <c r="I7" i="1" s="1"/>
  <c r="T5" i="1" l="1"/>
  <c r="K7" i="1" s="1"/>
  <c r="S6" i="1"/>
  <c r="T6" i="1" s="1"/>
  <c r="M7" i="1" s="1"/>
  <c r="S7" i="1" l="1"/>
  <c r="T7" i="1" s="1"/>
  <c r="O7" i="1" s="1"/>
  <c r="U13" i="1" s="1"/>
  <c r="S8" i="1"/>
  <c r="T8" i="1" s="1"/>
  <c r="S9" i="1" l="1"/>
  <c r="T9" i="1" s="1"/>
  <c r="V1" i="1" l="1"/>
  <c r="V2" i="1" s="1"/>
  <c r="W2" i="1" s="1"/>
  <c r="I6" i="1" s="1"/>
  <c r="V4" i="1"/>
  <c r="W4" i="1" s="1"/>
  <c r="W1" i="1" l="1"/>
  <c r="G6" i="1" s="1"/>
  <c r="V5" i="1"/>
  <c r="W5" i="1" l="1"/>
  <c r="K6" i="1" s="1"/>
  <c r="V6" i="1"/>
  <c r="W6" i="1" l="1"/>
  <c r="M6" i="1" s="1"/>
  <c r="V7" i="1"/>
  <c r="V8" i="1" s="1"/>
  <c r="W8" i="1" s="1"/>
  <c r="W7" i="1" l="1"/>
  <c r="O6" i="1" s="1"/>
  <c r="V9" i="1"/>
  <c r="W9" i="1" s="1"/>
</calcChain>
</file>

<file path=xl/comments1.xml><?xml version="1.0" encoding="utf-8"?>
<comments xmlns="http://schemas.openxmlformats.org/spreadsheetml/2006/main">
  <authors>
    <author>EddyOFF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EddyOFF: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<sst xmlns="http://schemas.openxmlformats.org/spreadsheetml/2006/main" count="639" uniqueCount="352">
  <si>
    <t xml:space="preserve">      </t>
  </si>
  <si>
    <t xml:space="preserve">  </t>
  </si>
  <si>
    <t>月</t>
  </si>
  <si>
    <t>○</t>
  </si>
  <si>
    <t>壹</t>
  </si>
  <si>
    <t>貳</t>
  </si>
  <si>
    <t>%</t>
  </si>
  <si>
    <t>參</t>
  </si>
  <si>
    <t>肆</t>
  </si>
  <si>
    <t>伍</t>
  </si>
  <si>
    <t>陸</t>
  </si>
  <si>
    <t>柒</t>
  </si>
  <si>
    <t>捌</t>
  </si>
  <si>
    <t>玖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</si>
  <si>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</si>
  <si>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</si>
  <si>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</si>
  <si>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</si>
  <si>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</si>
  <si>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</si>
  <si>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</si>
  <si>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</si>
  <si>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</si>
  <si>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</si>
  <si>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</si>
  <si>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</si>
  <si>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 xml:space="preserve"> </t>
    <phoneticPr fontId="3" type="noConversion"/>
  </si>
  <si>
    <t xml:space="preserve"> </t>
    <phoneticPr fontId="6" type="noConversion"/>
  </si>
  <si>
    <t>一、計畫緣由：</t>
    <phoneticPr fontId="6" type="noConversion"/>
  </si>
  <si>
    <t>二、工程內容：</t>
    <phoneticPr fontId="6" type="noConversion"/>
  </si>
  <si>
    <t xml:space="preserve">                        日曆天
工作項目</t>
    <phoneticPr fontId="6" type="noConversion"/>
  </si>
  <si>
    <t xml:space="preserve">    編製：</t>
    <phoneticPr fontId="3" type="noConversion"/>
  </si>
  <si>
    <t>1</t>
    <phoneticPr fontId="10" type="noConversion"/>
  </si>
  <si>
    <t>1</t>
  </si>
  <si>
    <t xml:space="preserve"> </t>
    <phoneticPr fontId="3" type="noConversion"/>
  </si>
  <si>
    <t>2</t>
    <phoneticPr fontId="3" type="noConversion"/>
  </si>
  <si>
    <t>2</t>
    <phoneticPr fontId="10" type="noConversion"/>
  </si>
  <si>
    <t>假設工程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</si>
  <si>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</si>
  <si>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</si>
  <si>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</si>
  <si>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</si>
  <si>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</si>
  <si>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</si>
  <si>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>0-1</t>
    <phoneticPr fontId="6" type="noConversion"/>
  </si>
  <si>
    <t>0-2</t>
    <phoneticPr fontId="6" type="noConversion"/>
  </si>
  <si>
    <t>0-3</t>
    <phoneticPr fontId="6" type="noConversion"/>
  </si>
  <si>
    <t>項次</t>
    <phoneticPr fontId="6" type="noConversion"/>
  </si>
  <si>
    <t>備註</t>
    <phoneticPr fontId="6" type="noConversion"/>
  </si>
  <si>
    <t>【施工期限】</t>
    <phoneticPr fontId="6" type="noConversion"/>
  </si>
  <si>
    <t>5</t>
    <phoneticPr fontId="6" type="noConversion"/>
  </si>
  <si>
    <t>4</t>
    <phoneticPr fontId="6" type="noConversion"/>
  </si>
  <si>
    <t xml:space="preserve"> </t>
    <phoneticPr fontId="3" type="noConversion"/>
  </si>
  <si>
    <t>2</t>
  </si>
  <si>
    <t xml:space="preserve"> </t>
    <phoneticPr fontId="3" type="noConversion"/>
  </si>
  <si>
    <t>【計劃說明書】</t>
    <phoneticPr fontId="6" type="noConversion"/>
  </si>
  <si>
    <t>拆除工程</t>
    <phoneticPr fontId="6" type="noConversion"/>
  </si>
  <si>
    <t>AD1-8才數</t>
    <phoneticPr fontId="3" type="noConversion"/>
  </si>
  <si>
    <t>與圖號AD1-8，不符，請更正!</t>
    <phoneticPr fontId="3" type="noConversion"/>
  </si>
  <si>
    <t>施工補充說明書</t>
    <phoneticPr fontId="6" type="noConversion"/>
  </si>
  <si>
    <t>（一）通則</t>
    <phoneticPr fontId="6" type="noConversion"/>
  </si>
  <si>
    <t>本規範及設計圖所稱之「工地工程司」(簡稱工程司)，係指業主委託辦理施工監督之建築師事務所，為本工程所設之工務所主任或其指定之工程師。</t>
    <phoneticPr fontId="6" type="noConversion"/>
  </si>
  <si>
    <t>本工程標單有「包商利潤管理費」項，承包商管理費用與利潤請勿計入各項單價分析表中。</t>
  </si>
  <si>
    <t>本工程按照實作工程數量結算，即以契約中有工程項目與單價，依竣工實作數量結算數量計給，若有相關項目如保險費、勞安費、稅捐、利潤、管理費另列一式列計者，應依結算總價與契約總價比例增減之。</t>
  </si>
  <si>
    <t>本工程所需動力設備（發電機與油料等）及所有施工機具皆由承包商自備並搬運至工地，承包商應確實計算所需機具、油料、材料施工損耗與運輸重量等費用，並估算計入各相關工程項目單價內。</t>
  </si>
  <si>
    <t>材料單位重量請承包商於投標期間詳為核算，決標後不得要求增加材料單位重，施工與假設工程必需之所有機具、油料、零件、伙食、人員進出（含緊急）等數量及重量不得要求增加。本工程除核定變更設計所衍生增減之施工材料重量，按照實作工程數量辦理結算外，所有施工材料、機具之人工運搬與直昇機吊運費，開標後不得藉故要求加價。</t>
    <phoneticPr fontId="6" type="noConversion"/>
  </si>
  <si>
    <t>詳細價目表之人工運搬數量為估價參考值，承包商應依施工方法、建材與機具等條件，估算精確運搬數量，據以估算工程費，若數量有出入請調整每單位單價處理，不得於開標後要求加帳。</t>
  </si>
  <si>
    <t>1.5.1</t>
    <phoneticPr fontId="6" type="noConversion"/>
  </si>
  <si>
    <t>1.5.2</t>
    <phoneticPr fontId="6" type="noConversion"/>
  </si>
  <si>
    <t>1.5.3</t>
    <phoneticPr fontId="6" type="noConversion"/>
  </si>
  <si>
    <t>1.5.4</t>
    <phoneticPr fontId="6" type="noConversion"/>
  </si>
  <si>
    <t>因漏列少算或多算之材料數量，承包商發現後應同時告知甲方及甲方監造人員，依「實作工程數量結算」辦理增減帳，但乙方不得因此而延誤施工或要求展延工期。</t>
  </si>
  <si>
    <t>本工程各工項之單價除註明外，施工機具與材料之運搬費用皆單獨計價，不包含於各工項單價中。</t>
  </si>
  <si>
    <t>本工程設計所用之材料如市面缺貨或已不生產，可經工程司核可後，以同等品或高一級之材料代替。同等品係指品質、性能均不低原有列舉廠牌水準之商品，承包商應在該項目施工前將同等品規格（必要時承包商應同時提供樣品）送工程司審查，審查合格後才得使用該同等品。所有材料應附出廠証明書，進口材料應附原廠進口証明書，責任施工項目應附保固証明書。</t>
  </si>
  <si>
    <t>1.5.5</t>
    <phoneticPr fontId="6" type="noConversion"/>
  </si>
  <si>
    <t>1.5.6</t>
    <phoneticPr fontId="6" type="noConversion"/>
  </si>
  <si>
    <t>品質管制計畫內容包括：自主檢查表、材料及施工檢驗程序、矯正及預防措施、文件記錄管理系統（主要標準及格式）。</t>
  </si>
  <si>
    <t>1.7.1</t>
    <phoneticPr fontId="6" type="noConversion"/>
  </si>
  <si>
    <t>1.7.2</t>
    <phoneticPr fontId="6" type="noConversion"/>
  </si>
  <si>
    <t>承包廠商應每日詳實填寫工地日報表，依規定於每月初提送上一月份日報表供工程主辦單位備查。</t>
  </si>
  <si>
    <t>本工程之工作場所及住宿休息處不可逗留遊客，除因特殊情況時須通報甲方作適當處理，否則一切意外事件承商自行負責。</t>
  </si>
  <si>
    <t>承包商施工前應對施工人員召開勞工安全及環境衛生宣導，並負完全責任。施工期間應設置安全警示設施，不可長時間阻斷通行，在危險施工處所增設安全網與吊繩，以保障施工人員與遊客安全。</t>
  </si>
  <si>
    <t>本工程各工項之單價除註明外，施工機具與材料之工地小運搬費用，皆包含於各工項單價中，不另計價。</t>
  </si>
  <si>
    <t>承攬廠商應投營造綜合保險，內容詳「內政部營建署暨所屬各機關營造綜合保險補充規定」，該保險費已包括在決標總價內，施工期中發生一切災害由承包商負責，甲方不予補助，其保單正本應於開工前交主辦工程機關存查。</t>
  </si>
  <si>
    <t>1.10</t>
    <phoneticPr fontId="6" type="noConversion"/>
  </si>
  <si>
    <t>（二）工程圖說</t>
  </si>
  <si>
    <t>承包商應於施工前詳閱一切設計圖說，若對圖上所示尺寸與高程等細節，有疑問或發現有不符處，應於製作前以書面報請工程司解釋或修正，不得自行解釋、曲解設計原意，否則一切後果由承包商自行負責。</t>
  </si>
  <si>
    <t>本工程之設計圖說、施工說明書與施工補充說明書應相互為用，如在設計圖所示做法及材料規格而未在施工補充說明書內說明者，或已在施工補充說明書內說明而未經載明於設計圖者，均應依照兩者確實完成。工程項目及數量，以工程標單為準，但為工程習慣上所不可缺者，承包商應依照工程司之指示施工，並不得藉詞推諉或要求另行加價。</t>
  </si>
  <si>
    <t>依本工程施工需要，工程司得後續補充詳細圖說，且於施工進行中，工程司如對其部份工程合約圖說內之材料與施工方式，若覺不夠詳盡時，得逕行補充詳細之施工大樣圖，承包商應依照新補充之詳圖施工，不得要求加價。本工程施工範圍、圖說、標單、估價單、單價分析表與預算書，承包商如有疑問，應於投標前詢問詳盡不得於承包後異議。</t>
  </si>
  <si>
    <t>標單所列之項目與數量僅供承包廠商參考，投標廠商投標所須至基地實地勘察，瞭解本基地之範圍與環境特性詳為估價，如有疑義時應於開標前請求解釋，開標後不論標單上數量多寡均應依圖說施工，不另追加帳。</t>
  </si>
  <si>
    <t>（三）施工作業</t>
    <phoneticPr fontId="6" type="noConversion"/>
  </si>
  <si>
    <t>（四）施工照相</t>
    <phoneticPr fontId="6" type="noConversion"/>
  </si>
  <si>
    <t>承商應就工程施工特性以能顯示施工過程（含施工前、中、後），妥善規劃施工照相方式、位置及時程，並於施工計畫書中一併提報業主核備。</t>
    <phoneticPr fontId="6" type="noConversion"/>
  </si>
  <si>
    <t>施工中如發生洪水、天然災害及辦理緊急搶修搶險時，承包商應將經過情形照相。施工中遇有特殊狀況（如湧水、特殊地質、地下管線、地下有價埋藏物、危險物品、工程施工發生災害或發生異常狀況時亦應照相。</t>
    <phoneticPr fontId="6" type="noConversion"/>
  </si>
  <si>
    <r>
      <rPr>
        <sz val="10"/>
        <rFont val="標楷體"/>
        <family val="4"/>
        <charset val="136"/>
      </rPr>
      <t>式</t>
    </r>
  </si>
  <si>
    <r>
      <rPr>
        <sz val="10"/>
        <rFont val="標楷體"/>
        <family val="4"/>
        <charset val="136"/>
      </rPr>
      <t>組</t>
    </r>
  </si>
  <si>
    <r>
      <rPr>
        <sz val="12"/>
        <rFont val="標楷體"/>
        <family val="4"/>
        <charset val="136"/>
      </rPr>
      <t>項次</t>
    </r>
    <phoneticPr fontId="3" type="noConversion"/>
  </si>
  <si>
    <r>
      <rPr>
        <sz val="12"/>
        <rFont val="標楷體"/>
        <family val="4"/>
        <charset val="136"/>
      </rPr>
      <t>工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作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項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目</t>
    </r>
    <phoneticPr fontId="6" type="noConversion"/>
  </si>
  <si>
    <r>
      <rPr>
        <sz val="12"/>
        <rFont val="標楷體"/>
        <family val="4"/>
        <charset val="136"/>
      </rPr>
      <t>單位</t>
    </r>
    <phoneticPr fontId="3" type="noConversion"/>
  </si>
  <si>
    <r>
      <rPr>
        <sz val="12"/>
        <rFont val="標楷體"/>
        <family val="4"/>
        <charset val="136"/>
      </rPr>
      <t>數</t>
    </r>
    <r>
      <rPr>
        <sz val="12"/>
        <rFont val="Arial Narrow"/>
        <family val="2"/>
      </rPr>
      <t xml:space="preserve">     </t>
    </r>
    <r>
      <rPr>
        <sz val="12"/>
        <rFont val="標楷體"/>
        <family val="4"/>
        <charset val="136"/>
      </rPr>
      <t>量</t>
    </r>
    <phoneticPr fontId="3" type="noConversion"/>
  </si>
  <si>
    <r>
      <rPr>
        <sz val="12"/>
        <rFont val="標楷體"/>
        <family val="4"/>
        <charset val="136"/>
      </rPr>
      <t>單</t>
    </r>
    <r>
      <rPr>
        <sz val="12"/>
        <rFont val="Arial Narrow"/>
        <family val="2"/>
      </rPr>
      <t xml:space="preserve">    </t>
    </r>
    <r>
      <rPr>
        <sz val="12"/>
        <rFont val="標楷體"/>
        <family val="4"/>
        <charset val="136"/>
      </rPr>
      <t>價</t>
    </r>
    <phoneticPr fontId="3" type="noConversion"/>
  </si>
  <si>
    <r>
      <rPr>
        <sz val="12"/>
        <rFont val="標楷體"/>
        <family val="4"/>
        <charset val="136"/>
      </rPr>
      <t>複</t>
    </r>
    <r>
      <rPr>
        <sz val="12"/>
        <rFont val="Arial Narrow"/>
        <family val="2"/>
      </rPr>
      <t xml:space="preserve">            </t>
    </r>
    <r>
      <rPr>
        <sz val="12"/>
        <rFont val="標楷體"/>
        <family val="4"/>
        <charset val="136"/>
      </rPr>
      <t>價</t>
    </r>
    <phoneticPr fontId="3" type="noConversion"/>
  </si>
  <si>
    <r>
      <rPr>
        <sz val="12"/>
        <rFont val="標楷體"/>
        <family val="4"/>
        <charset val="136"/>
      </rPr>
      <t>備註</t>
    </r>
    <phoneticPr fontId="6" type="noConversion"/>
  </si>
  <si>
    <r>
      <rPr>
        <sz val="12"/>
        <rFont val="標楷體"/>
        <family val="4"/>
        <charset val="136"/>
      </rPr>
      <t>製作預算書日期：</t>
    </r>
  </si>
  <si>
    <r>
      <rPr>
        <sz val="12"/>
        <rFont val="標楷體"/>
        <family val="4"/>
        <charset val="136"/>
      </rPr>
      <t>年</t>
    </r>
  </si>
  <si>
    <r>
      <rPr>
        <sz val="12"/>
        <rFont val="標楷體"/>
        <family val="4"/>
        <charset val="136"/>
      </rPr>
      <t>月</t>
    </r>
    <phoneticPr fontId="6" type="noConversion"/>
  </si>
  <si>
    <r>
      <rPr>
        <sz val="12"/>
        <rFont val="標楷體"/>
        <family val="4"/>
        <charset val="136"/>
      </rPr>
      <t>日</t>
    </r>
  </si>
  <si>
    <r>
      <rPr>
        <sz val="12"/>
        <rFont val="標楷體"/>
        <family val="4"/>
        <charset val="136"/>
      </rPr>
      <t>工程名稱：</t>
    </r>
  </si>
  <si>
    <r>
      <rPr>
        <sz val="12"/>
        <rFont val="標楷體"/>
        <family val="4"/>
        <charset val="136"/>
      </rPr>
      <t>施工地點：</t>
    </r>
  </si>
  <si>
    <r>
      <rPr>
        <sz val="12"/>
        <rFont val="標楷體"/>
        <family val="4"/>
        <charset val="136"/>
      </rPr>
      <t>預算發包工作費：</t>
    </r>
  </si>
  <si>
    <r>
      <rPr>
        <sz val="12"/>
        <rFont val="標楷體"/>
        <family val="4"/>
        <charset val="136"/>
      </rPr>
      <t>元</t>
    </r>
  </si>
  <si>
    <r>
      <rPr>
        <sz val="12"/>
        <color indexed="8"/>
        <rFont val="標楷體"/>
        <family val="4"/>
        <charset val="136"/>
      </rPr>
      <t>仟</t>
    </r>
  </si>
  <si>
    <r>
      <rPr>
        <sz val="12"/>
        <color indexed="8"/>
        <rFont val="標楷體"/>
        <family val="4"/>
        <charset val="136"/>
      </rPr>
      <t>佰</t>
    </r>
  </si>
  <si>
    <r>
      <rPr>
        <sz val="12"/>
        <color indexed="8"/>
        <rFont val="標楷體"/>
        <family val="4"/>
        <charset val="136"/>
      </rPr>
      <t>拾</t>
    </r>
  </si>
  <si>
    <r>
      <rPr>
        <sz val="12"/>
        <color indexed="8"/>
        <rFont val="標楷體"/>
        <family val="4"/>
        <charset val="136"/>
      </rPr>
      <t>萬</t>
    </r>
  </si>
  <si>
    <r>
      <rPr>
        <sz val="12"/>
        <color indexed="8"/>
        <rFont val="標楷體"/>
        <family val="4"/>
        <charset val="136"/>
      </rPr>
      <t>仟元整</t>
    </r>
  </si>
  <si>
    <r>
      <rPr>
        <sz val="12"/>
        <rFont val="標楷體"/>
        <family val="4"/>
        <charset val="136"/>
      </rPr>
      <t>實際發包工作費：</t>
    </r>
  </si>
  <si>
    <r>
      <rPr>
        <sz val="12"/>
        <rFont val="標楷體"/>
        <family val="4"/>
        <charset val="136"/>
      </rPr>
      <t>承包廠商：</t>
    </r>
  </si>
  <si>
    <r>
      <rPr>
        <sz val="12"/>
        <rFont val="標楷體"/>
        <family val="4"/>
        <charset val="136"/>
      </rPr>
      <t>土木包工業</t>
    </r>
  </si>
  <si>
    <r>
      <rPr>
        <sz val="12"/>
        <rFont val="標楷體"/>
        <family val="4"/>
        <charset val="136"/>
      </rPr>
      <t>營造有限公司</t>
    </r>
  </si>
  <si>
    <r>
      <rPr>
        <sz val="12"/>
        <rFont val="標楷體"/>
        <family val="4"/>
        <charset val="136"/>
      </rPr>
      <t>營造股份有限公司</t>
    </r>
  </si>
  <si>
    <r>
      <rPr>
        <sz val="12"/>
        <rFont val="標楷體"/>
        <family val="4"/>
        <charset val="136"/>
      </rPr>
      <t>地方自營</t>
    </r>
  </si>
  <si>
    <r>
      <rPr>
        <sz val="12"/>
        <rFont val="標楷體"/>
        <family val="4"/>
        <charset val="136"/>
      </rPr>
      <t>規定開工日期：</t>
    </r>
  </si>
  <si>
    <r>
      <rPr>
        <sz val="12"/>
        <rFont val="標楷體"/>
        <family val="4"/>
        <charset val="136"/>
      </rPr>
      <t>月</t>
    </r>
  </si>
  <si>
    <r>
      <rPr>
        <sz val="12"/>
        <rFont val="標楷體"/>
        <family val="4"/>
        <charset val="136"/>
      </rPr>
      <t>實際開工日期：</t>
    </r>
  </si>
  <si>
    <r>
      <rPr>
        <sz val="12"/>
        <rFont val="標楷體"/>
        <family val="4"/>
        <charset val="136"/>
      </rPr>
      <t>規定完工日期：</t>
    </r>
  </si>
  <si>
    <r>
      <rPr>
        <sz val="12"/>
        <rFont val="標楷體"/>
        <family val="4"/>
        <charset val="136"/>
      </rPr>
      <t>實際竣工日期：</t>
    </r>
  </si>
  <si>
    <r>
      <rPr>
        <sz val="12"/>
        <rFont val="標楷體"/>
        <family val="4"/>
        <charset val="136"/>
      </rPr>
      <t>驗收日期：</t>
    </r>
  </si>
  <si>
    <r>
      <rPr>
        <sz val="12"/>
        <rFont val="標楷體"/>
        <family val="4"/>
        <charset val="136"/>
      </rPr>
      <t>項次</t>
    </r>
    <phoneticPr fontId="3" type="noConversion"/>
  </si>
  <si>
    <r>
      <rPr>
        <sz val="12"/>
        <rFont val="標楷體"/>
        <family val="4"/>
        <charset val="136"/>
      </rPr>
      <t>工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作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項</t>
    </r>
    <r>
      <rPr>
        <sz val="12"/>
        <rFont val="Arial Narrow"/>
        <family val="2"/>
      </rPr>
      <t xml:space="preserve">      </t>
    </r>
    <r>
      <rPr>
        <sz val="12"/>
        <rFont val="標楷體"/>
        <family val="4"/>
        <charset val="136"/>
      </rPr>
      <t>目</t>
    </r>
    <phoneticPr fontId="6" type="noConversion"/>
  </si>
  <si>
    <r>
      <rPr>
        <sz val="12"/>
        <rFont val="標楷體"/>
        <family val="4"/>
        <charset val="136"/>
      </rPr>
      <t>單位</t>
    </r>
    <phoneticPr fontId="3" type="noConversion"/>
  </si>
  <si>
    <r>
      <rPr>
        <sz val="12"/>
        <rFont val="標楷體"/>
        <family val="4"/>
        <charset val="136"/>
      </rPr>
      <t>數</t>
    </r>
    <r>
      <rPr>
        <sz val="12"/>
        <rFont val="Arial Narrow"/>
        <family val="2"/>
      </rPr>
      <t xml:space="preserve">     </t>
    </r>
    <r>
      <rPr>
        <sz val="12"/>
        <rFont val="標楷體"/>
        <family val="4"/>
        <charset val="136"/>
      </rPr>
      <t>量</t>
    </r>
    <phoneticPr fontId="3" type="noConversion"/>
  </si>
  <si>
    <r>
      <rPr>
        <sz val="12"/>
        <rFont val="標楷體"/>
        <family val="4"/>
        <charset val="136"/>
      </rPr>
      <t>單</t>
    </r>
    <r>
      <rPr>
        <sz val="12"/>
        <rFont val="Arial Narrow"/>
        <family val="2"/>
      </rPr>
      <t xml:space="preserve">    </t>
    </r>
    <r>
      <rPr>
        <sz val="12"/>
        <rFont val="標楷體"/>
        <family val="4"/>
        <charset val="136"/>
      </rPr>
      <t>價</t>
    </r>
    <phoneticPr fontId="3" type="noConversion"/>
  </si>
  <si>
    <r>
      <rPr>
        <sz val="12"/>
        <rFont val="標楷體"/>
        <family val="4"/>
        <charset val="136"/>
      </rPr>
      <t>複</t>
    </r>
    <r>
      <rPr>
        <sz val="12"/>
        <rFont val="Arial Narrow"/>
        <family val="2"/>
      </rPr>
      <t xml:space="preserve">            </t>
    </r>
    <r>
      <rPr>
        <sz val="12"/>
        <rFont val="標楷體"/>
        <family val="4"/>
        <charset val="136"/>
      </rPr>
      <t>價</t>
    </r>
    <phoneticPr fontId="3" type="noConversion"/>
  </si>
  <si>
    <r>
      <rPr>
        <sz val="12"/>
        <rFont val="標楷體"/>
        <family val="4"/>
        <charset val="136"/>
      </rPr>
      <t>備註</t>
    </r>
    <phoneticPr fontId="6" type="noConversion"/>
  </si>
  <si>
    <r>
      <rPr>
        <sz val="10"/>
        <rFont val="標楷體"/>
        <family val="4"/>
        <charset val="136"/>
      </rPr>
      <t>壹</t>
    </r>
    <phoneticPr fontId="3" type="noConversion"/>
  </si>
  <si>
    <r>
      <rPr>
        <sz val="10"/>
        <rFont val="標楷體"/>
        <family val="4"/>
        <charset val="136"/>
      </rPr>
      <t>一</t>
    </r>
  </si>
  <si>
    <r>
      <rPr>
        <sz val="10"/>
        <rFont val="標楷體"/>
        <family val="4"/>
        <charset val="136"/>
      </rPr>
      <t>二</t>
    </r>
  </si>
  <si>
    <r>
      <rPr>
        <sz val="10"/>
        <rFont val="標楷體"/>
        <family val="4"/>
        <charset val="136"/>
      </rPr>
      <t>單位</t>
    </r>
    <phoneticPr fontId="6" type="noConversion"/>
  </si>
  <si>
    <r>
      <rPr>
        <sz val="18"/>
        <rFont val="標楷體"/>
        <family val="4"/>
        <charset val="136"/>
      </rPr>
      <t>工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程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預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算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書〔單價分析表〕</t>
    </r>
    <phoneticPr fontId="6" type="noConversion"/>
  </si>
  <si>
    <r>
      <rPr>
        <sz val="10"/>
        <rFont val="標楷體"/>
        <family val="4"/>
        <charset val="136"/>
      </rPr>
      <t>工程名稱</t>
    </r>
    <phoneticPr fontId="6" type="noConversion"/>
  </si>
  <si>
    <r>
      <rPr>
        <sz val="10"/>
        <rFont val="標楷體"/>
        <family val="4"/>
        <charset val="136"/>
      </rPr>
      <t>施工地點</t>
    </r>
    <phoneticPr fontId="6" type="noConversion"/>
  </si>
  <si>
    <r>
      <rPr>
        <sz val="10"/>
        <rFont val="標楷體"/>
        <family val="4"/>
        <charset val="136"/>
      </rPr>
      <t>項次</t>
    </r>
    <phoneticPr fontId="6" type="noConversion"/>
  </si>
  <si>
    <r>
      <rPr>
        <sz val="10"/>
        <rFont val="標楷體"/>
        <family val="4"/>
        <charset val="136"/>
      </rPr>
      <t>式</t>
    </r>
    <phoneticPr fontId="6" type="noConversion"/>
  </si>
  <si>
    <r>
      <rPr>
        <sz val="10"/>
        <rFont val="標楷體"/>
        <family val="4"/>
        <charset val="136"/>
      </rPr>
      <t>工</t>
    </r>
    <r>
      <rPr>
        <sz val="10"/>
        <rFont val="Arial Narrow"/>
        <family val="2"/>
      </rPr>
      <t xml:space="preserve"> </t>
    </r>
    <r>
      <rPr>
        <sz val="10"/>
        <rFont val="標楷體"/>
        <family val="4"/>
        <charset val="136"/>
      </rPr>
      <t>料</t>
    </r>
    <r>
      <rPr>
        <sz val="10"/>
        <rFont val="Arial Narrow"/>
        <family val="2"/>
      </rPr>
      <t xml:space="preserve"> </t>
    </r>
    <r>
      <rPr>
        <sz val="10"/>
        <rFont val="標楷體"/>
        <family val="4"/>
        <charset val="136"/>
      </rPr>
      <t>名</t>
    </r>
    <r>
      <rPr>
        <sz val="10"/>
        <rFont val="Arial Narrow"/>
        <family val="2"/>
      </rPr>
      <t xml:space="preserve"> </t>
    </r>
    <r>
      <rPr>
        <sz val="10"/>
        <rFont val="標楷體"/>
        <family val="4"/>
        <charset val="136"/>
      </rPr>
      <t>稱</t>
    </r>
    <phoneticPr fontId="6" type="noConversion"/>
  </si>
  <si>
    <r>
      <rPr>
        <sz val="10"/>
        <rFont val="標楷體"/>
        <family val="4"/>
        <charset val="136"/>
      </rPr>
      <t>數量</t>
    </r>
    <phoneticPr fontId="6" type="noConversion"/>
  </si>
  <si>
    <r>
      <rPr>
        <sz val="10"/>
        <rFont val="標楷體"/>
        <family val="4"/>
        <charset val="136"/>
      </rPr>
      <t>單價</t>
    </r>
    <phoneticPr fontId="6" type="noConversion"/>
  </si>
  <si>
    <r>
      <rPr>
        <sz val="10"/>
        <rFont val="標楷體"/>
        <family val="4"/>
        <charset val="136"/>
      </rPr>
      <t>複價</t>
    </r>
    <phoneticPr fontId="6" type="noConversion"/>
  </si>
  <si>
    <r>
      <rPr>
        <sz val="10"/>
        <rFont val="標楷體"/>
        <family val="4"/>
        <charset val="136"/>
      </rPr>
      <t>備註</t>
    </r>
    <phoneticPr fontId="6" type="noConversion"/>
  </si>
  <si>
    <r>
      <rPr>
        <sz val="10"/>
        <rFont val="標楷體"/>
        <family val="4"/>
        <charset val="136"/>
      </rPr>
      <t>小計</t>
    </r>
    <phoneticPr fontId="6" type="noConversion"/>
  </si>
  <si>
    <r>
      <rPr>
        <sz val="10"/>
        <rFont val="標楷體"/>
        <family val="4"/>
        <charset val="136"/>
      </rPr>
      <t>合計</t>
    </r>
    <phoneticPr fontId="6" type="noConversion"/>
  </si>
  <si>
    <r>
      <rPr>
        <sz val="10"/>
        <rFont val="標楷體"/>
        <family val="4"/>
        <charset val="136"/>
      </rPr>
      <t>工具損耗</t>
    </r>
    <phoneticPr fontId="6" type="noConversion"/>
  </si>
  <si>
    <r>
      <rPr>
        <sz val="10"/>
        <rFont val="標楷體"/>
        <family val="4"/>
        <charset val="136"/>
      </rPr>
      <t>營造工程綜合保險費</t>
    </r>
    <phoneticPr fontId="6" type="noConversion"/>
  </si>
  <si>
    <r>
      <rPr>
        <sz val="10"/>
        <rFont val="標楷體"/>
        <family val="4"/>
        <charset val="136"/>
      </rPr>
      <t>工程綜合損失險</t>
    </r>
    <phoneticPr fontId="6" type="noConversion"/>
  </si>
  <si>
    <r>
      <rPr>
        <sz val="10"/>
        <rFont val="標楷體"/>
        <family val="4"/>
        <charset val="136"/>
      </rPr>
      <t>營造工程第三人意外責任險</t>
    </r>
    <phoneticPr fontId="6" type="noConversion"/>
  </si>
  <si>
    <r>
      <rPr>
        <sz val="10"/>
        <rFont val="標楷體"/>
        <family val="4"/>
        <charset val="136"/>
      </rPr>
      <t>雇主意外責任保險</t>
    </r>
    <phoneticPr fontId="6" type="noConversion"/>
  </si>
  <si>
    <r>
      <rPr>
        <sz val="10"/>
        <rFont val="標楷體"/>
        <family val="4"/>
        <charset val="136"/>
      </rPr>
      <t>營造工程綜合保險費說明</t>
    </r>
    <r>
      <rPr>
        <sz val="10"/>
        <rFont val="Arial Narrow"/>
        <family val="2"/>
      </rPr>
      <t>(</t>
    </r>
    <r>
      <rPr>
        <sz val="10"/>
        <rFont val="標楷體"/>
        <family val="4"/>
        <charset val="136"/>
      </rPr>
      <t>單位新台幣</t>
    </r>
    <r>
      <rPr>
        <sz val="10"/>
        <rFont val="Arial Narrow"/>
        <family val="2"/>
      </rPr>
      <t>)</t>
    </r>
    <r>
      <rPr>
        <sz val="10"/>
        <rFont val="標楷體"/>
        <family val="4"/>
        <charset val="136"/>
      </rPr>
      <t>：</t>
    </r>
    <phoneticPr fontId="6" type="noConversion"/>
  </si>
  <si>
    <r>
      <t>(3)</t>
    </r>
    <r>
      <rPr>
        <sz val="10"/>
        <rFont val="標楷體"/>
        <family val="4"/>
        <charset val="136"/>
      </rPr>
      <t>雇主意外責任保險：每一個人體傷或死亡</t>
    </r>
    <r>
      <rPr>
        <sz val="10"/>
        <rFont val="Arial Narrow"/>
        <family val="2"/>
      </rPr>
      <t>500.0</t>
    </r>
    <r>
      <rPr>
        <sz val="10"/>
        <rFont val="標楷體"/>
        <family val="4"/>
        <charset val="136"/>
      </rPr>
      <t>萬以上。</t>
    </r>
    <r>
      <rPr>
        <sz val="10"/>
        <rFont val="Arial Narrow"/>
        <family val="2"/>
      </rPr>
      <t>(</t>
    </r>
    <r>
      <rPr>
        <sz val="10"/>
        <rFont val="標楷體"/>
        <family val="4"/>
        <charset val="136"/>
      </rPr>
      <t>餘詳招標文件說明</t>
    </r>
    <r>
      <rPr>
        <sz val="10"/>
        <rFont val="Arial Narrow"/>
        <family val="2"/>
      </rPr>
      <t>)</t>
    </r>
    <phoneticPr fontId="6" type="noConversion"/>
  </si>
  <si>
    <r>
      <rPr>
        <sz val="18"/>
        <rFont val="標楷體"/>
        <family val="4"/>
        <charset val="136"/>
      </rPr>
      <t>工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程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預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算</t>
    </r>
    <r>
      <rPr>
        <sz val="18"/>
        <rFont val="Arial Narrow"/>
        <family val="2"/>
      </rPr>
      <t xml:space="preserve"> </t>
    </r>
    <r>
      <rPr>
        <sz val="18"/>
        <rFont val="標楷體"/>
        <family val="4"/>
        <charset val="136"/>
      </rPr>
      <t>書</t>
    </r>
    <r>
      <rPr>
        <sz val="18"/>
        <rFont val="Arial Narrow"/>
        <family val="2"/>
      </rPr>
      <t xml:space="preserve">  [ </t>
    </r>
    <r>
      <rPr>
        <sz val="18"/>
        <rFont val="標楷體"/>
        <family val="4"/>
        <charset val="136"/>
      </rPr>
      <t>數量計算表</t>
    </r>
    <r>
      <rPr>
        <sz val="18"/>
        <rFont val="Arial Narrow"/>
        <family val="2"/>
      </rPr>
      <t xml:space="preserve"> ]</t>
    </r>
    <phoneticPr fontId="3" type="noConversion"/>
  </si>
  <si>
    <t>㎡</t>
  </si>
  <si>
    <t>式</t>
  </si>
  <si>
    <r>
      <rPr>
        <sz val="12"/>
        <rFont val="標楷體"/>
        <family val="4"/>
        <charset val="136"/>
      </rPr>
      <t>式</t>
    </r>
  </si>
  <si>
    <r>
      <rPr>
        <sz val="12"/>
        <rFont val="標楷體"/>
        <family val="4"/>
        <charset val="136"/>
      </rPr>
      <t>一</t>
    </r>
  </si>
  <si>
    <r>
      <rPr>
        <sz val="12"/>
        <rFont val="標楷體"/>
        <family val="4"/>
        <charset val="136"/>
      </rPr>
      <t>二</t>
    </r>
  </si>
  <si>
    <t>第1頁/共1頁</t>
    <phoneticPr fontId="6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</si>
  <si>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04</t>
    </r>
    <phoneticPr fontId="3" type="noConversion"/>
  </si>
  <si>
    <t>工具損耗</t>
  </si>
  <si>
    <t>拆除技工</t>
    <phoneticPr fontId="6" type="noConversion"/>
  </si>
  <si>
    <t>工</t>
    <phoneticPr fontId="6" type="noConversion"/>
  </si>
  <si>
    <t>清潔工程</t>
    <phoneticPr fontId="6" type="noConversion"/>
  </si>
  <si>
    <t>樘</t>
    <phoneticPr fontId="6" type="noConversion"/>
  </si>
  <si>
    <t>三、經費來源：</t>
    <phoneticPr fontId="6" type="noConversion"/>
  </si>
  <si>
    <r>
      <rPr>
        <sz val="16"/>
        <rFont val="標楷體"/>
        <family val="4"/>
        <charset val="136"/>
      </rPr>
      <t>工</t>
    </r>
    <r>
      <rPr>
        <sz val="16"/>
        <rFont val="Arial Narrow"/>
        <family val="2"/>
      </rPr>
      <t xml:space="preserve"> </t>
    </r>
    <r>
      <rPr>
        <sz val="16"/>
        <rFont val="標楷體"/>
        <family val="4"/>
        <charset val="136"/>
      </rPr>
      <t>程標單</t>
    </r>
    <r>
      <rPr>
        <sz val="16"/>
        <rFont val="Arial Narrow"/>
        <family val="2"/>
      </rPr>
      <t xml:space="preserve"> [ </t>
    </r>
    <r>
      <rPr>
        <sz val="16"/>
        <rFont val="標楷體"/>
        <family val="4"/>
        <charset val="136"/>
      </rPr>
      <t>總表</t>
    </r>
    <r>
      <rPr>
        <sz val="16"/>
        <rFont val="Arial Narrow"/>
        <family val="2"/>
      </rPr>
      <t xml:space="preserve"> ]</t>
    </r>
    <phoneticPr fontId="3" type="noConversion"/>
  </si>
  <si>
    <r>
      <rPr>
        <sz val="16"/>
        <rFont val="標楷體"/>
        <family val="4"/>
        <charset val="136"/>
      </rPr>
      <t>工</t>
    </r>
    <r>
      <rPr>
        <sz val="16"/>
        <rFont val="Arial Narrow"/>
        <family val="2"/>
      </rPr>
      <t xml:space="preserve"> </t>
    </r>
    <r>
      <rPr>
        <sz val="16"/>
        <rFont val="標楷體"/>
        <family val="4"/>
        <charset val="136"/>
      </rPr>
      <t>程</t>
    </r>
    <r>
      <rPr>
        <sz val="16"/>
        <rFont val="Arial Narrow"/>
        <family val="2"/>
      </rPr>
      <t xml:space="preserve"> </t>
    </r>
    <r>
      <rPr>
        <sz val="16"/>
        <rFont val="標楷體"/>
        <family val="4"/>
        <charset val="136"/>
      </rPr>
      <t>標單</t>
    </r>
    <r>
      <rPr>
        <sz val="16"/>
        <rFont val="Arial Narrow"/>
        <family val="2"/>
      </rPr>
      <t xml:space="preserve"> [ </t>
    </r>
    <r>
      <rPr>
        <sz val="16"/>
        <rFont val="標楷體"/>
        <family val="4"/>
        <charset val="136"/>
      </rPr>
      <t>詳細表</t>
    </r>
    <r>
      <rPr>
        <sz val="16"/>
        <rFont val="Arial Narrow"/>
        <family val="2"/>
      </rPr>
      <t xml:space="preserve"> ]</t>
    </r>
    <phoneticPr fontId="3" type="noConversion"/>
  </si>
  <si>
    <t>式</t>
    <phoneticPr fontId="6" type="noConversion"/>
  </si>
  <si>
    <t>發包工程費</t>
    <phoneticPr fontId="3" type="noConversion"/>
  </si>
  <si>
    <t>六</t>
    <phoneticPr fontId="10" type="noConversion"/>
  </si>
  <si>
    <t>七</t>
    <phoneticPr fontId="10" type="noConversion"/>
  </si>
  <si>
    <t>八</t>
    <phoneticPr fontId="10" type="noConversion"/>
  </si>
  <si>
    <t xml:space="preserve"> </t>
    <phoneticPr fontId="10" type="noConversion"/>
  </si>
  <si>
    <r>
      <rPr>
        <sz val="12"/>
        <rFont val="標楷體"/>
        <family val="4"/>
        <charset val="136"/>
      </rPr>
      <t>發包工程費（合計：一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八）</t>
    </r>
    <phoneticPr fontId="3" type="noConversion"/>
  </si>
  <si>
    <r>
      <rPr>
        <sz val="12"/>
        <rFont val="標楷體"/>
        <family val="4"/>
        <charset val="136"/>
      </rPr>
      <t>壹</t>
    </r>
    <phoneticPr fontId="3" type="noConversion"/>
  </si>
  <si>
    <r>
      <rPr>
        <sz val="12"/>
        <rFont val="標楷體"/>
        <family val="4"/>
        <charset val="136"/>
      </rPr>
      <t>發包工程費</t>
    </r>
    <phoneticPr fontId="3" type="noConversion"/>
  </si>
  <si>
    <r>
      <rPr>
        <sz val="12"/>
        <rFont val="標楷體"/>
        <family val="4"/>
        <charset val="136"/>
      </rPr>
      <t>全</t>
    </r>
    <phoneticPr fontId="3" type="noConversion"/>
  </si>
  <si>
    <r>
      <rPr>
        <sz val="12"/>
        <rFont val="標楷體"/>
        <family val="4"/>
        <charset val="136"/>
      </rPr>
      <t>全</t>
    </r>
    <phoneticPr fontId="3" type="noConversion"/>
  </si>
  <si>
    <t xml:space="preserve"> </t>
    <phoneticPr fontId="3" type="noConversion"/>
  </si>
  <si>
    <r>
      <rPr>
        <sz val="12"/>
        <rFont val="標楷體"/>
        <family val="4"/>
        <charset val="136"/>
      </rPr>
      <t>貳</t>
    </r>
    <phoneticPr fontId="3" type="noConversion"/>
  </si>
  <si>
    <r>
      <rPr>
        <sz val="12"/>
        <rFont val="標楷體"/>
        <family val="4"/>
        <charset val="136"/>
      </rPr>
      <t>空氣污染防制費（</t>
    </r>
    <r>
      <rPr>
        <sz val="12"/>
        <rFont val="Arial Narrow"/>
        <family val="2"/>
      </rPr>
      <t>0.3</t>
    </r>
    <r>
      <rPr>
        <sz val="12"/>
        <rFont val="標楷體"/>
        <family val="4"/>
        <charset val="136"/>
      </rPr>
      <t>％）</t>
    </r>
    <phoneticPr fontId="3" type="noConversion"/>
  </si>
  <si>
    <r>
      <rPr>
        <sz val="12"/>
        <rFont val="標楷體"/>
        <family val="4"/>
        <charset val="136"/>
      </rPr>
      <t>參</t>
    </r>
    <phoneticPr fontId="3" type="noConversion"/>
  </si>
  <si>
    <r>
      <rPr>
        <sz val="12"/>
        <rFont val="標楷體"/>
        <family val="4"/>
        <charset val="136"/>
      </rPr>
      <t>委託設計監造服務費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</si>
  <si>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</si>
  <si>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sz val="12"/>
        <rFont val="標楷體"/>
        <family val="4"/>
        <charset val="136"/>
      </rPr>
      <t>式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</si>
  <si>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</si>
  <si>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委託監造服務費</t>
    </r>
    <r>
      <rPr>
        <sz val="12"/>
        <rFont val="Arial Narrow"/>
        <family val="2"/>
      </rPr>
      <t xml:space="preserve"> (3.9%)</t>
    </r>
    <phoneticPr fontId="3" type="noConversion"/>
  </si>
  <si>
    <r>
      <rPr>
        <sz val="12"/>
        <rFont val="標楷體"/>
        <family val="4"/>
        <charset val="136"/>
      </rPr>
      <t>肆</t>
    </r>
    <phoneticPr fontId="3" type="noConversion"/>
  </si>
  <si>
    <r>
      <rPr>
        <sz val="12"/>
        <rFont val="標楷體"/>
        <family val="4"/>
        <charset val="136"/>
      </rPr>
      <t>工程管理費（</t>
    </r>
    <r>
      <rPr>
        <sz val="12"/>
        <rFont val="Arial Narrow"/>
        <family val="2"/>
      </rPr>
      <t>3</t>
    </r>
    <r>
      <rPr>
        <sz val="12"/>
        <rFont val="標楷體"/>
        <family val="4"/>
        <charset val="136"/>
      </rPr>
      <t>％）</t>
    </r>
    <phoneticPr fontId="3" type="noConversion"/>
  </si>
  <si>
    <r>
      <rPr>
        <sz val="12"/>
        <rFont val="標楷體"/>
        <family val="4"/>
        <charset val="136"/>
      </rPr>
      <t>合計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壹</t>
    </r>
    <r>
      <rPr>
        <sz val="12"/>
        <rFont val="Arial Narrow"/>
        <family val="2"/>
      </rPr>
      <t>+</t>
    </r>
    <r>
      <rPr>
        <sz val="12"/>
        <rFont val="標楷體"/>
        <family val="4"/>
        <charset val="136"/>
      </rPr>
      <t>貳</t>
    </r>
    <r>
      <rPr>
        <sz val="12"/>
        <rFont val="Arial Narrow"/>
        <family val="2"/>
      </rPr>
      <t>+</t>
    </r>
    <r>
      <rPr>
        <sz val="12"/>
        <rFont val="標楷體"/>
        <family val="4"/>
        <charset val="136"/>
      </rPr>
      <t>參</t>
    </r>
    <r>
      <rPr>
        <sz val="12"/>
        <rFont val="Arial Narrow"/>
        <family val="2"/>
      </rPr>
      <t>+</t>
    </r>
    <r>
      <rPr>
        <sz val="12"/>
        <rFont val="標楷體"/>
        <family val="4"/>
        <charset val="136"/>
      </rPr>
      <t>肆</t>
    </r>
    <r>
      <rPr>
        <sz val="12"/>
        <rFont val="Arial Narrow"/>
        <family val="2"/>
      </rPr>
      <t>)</t>
    </r>
    <phoneticPr fontId="3" type="noConversion"/>
  </si>
  <si>
    <r>
      <rPr>
        <sz val="10"/>
        <rFont val="標楷體"/>
        <family val="4"/>
        <charset val="136"/>
      </rPr>
      <t>（檢據核銷）</t>
    </r>
    <phoneticPr fontId="6" type="noConversion"/>
  </si>
  <si>
    <r>
      <rPr>
        <sz val="10"/>
        <rFont val="標楷體"/>
        <family val="4"/>
        <charset val="136"/>
      </rPr>
      <t>壹（一～四）</t>
    </r>
    <r>
      <rPr>
        <sz val="10"/>
        <rFont val="Arial Narrow"/>
        <family val="2"/>
      </rPr>
      <t>*3</t>
    </r>
    <r>
      <rPr>
        <sz val="10"/>
        <rFont val="標楷體"/>
        <family val="4"/>
        <charset val="136"/>
      </rPr>
      <t>％</t>
    </r>
    <phoneticPr fontId="6" type="noConversion"/>
  </si>
  <si>
    <r>
      <rPr>
        <sz val="12"/>
        <rFont val="標楷體"/>
        <family val="4"/>
        <charset val="136"/>
      </rPr>
      <t>工程會</t>
    </r>
    <r>
      <rPr>
        <sz val="12"/>
        <rFont val="Arial Narrow"/>
        <family val="2"/>
      </rPr>
      <t>46</t>
    </r>
    <r>
      <rPr>
        <sz val="12"/>
        <rFont val="標楷體"/>
        <family val="4"/>
        <charset val="136"/>
      </rPr>
      <t>期</t>
    </r>
    <phoneticPr fontId="3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</si>
  <si>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01</t>
    </r>
    <phoneticPr fontId="3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</si>
  <si>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02</t>
    </r>
    <phoneticPr fontId="3" type="noConversion"/>
  </si>
  <si>
    <r>
      <rPr>
        <sz val="12"/>
        <rFont val="標楷體"/>
        <family val="4"/>
        <charset val="136"/>
      </rPr>
      <t>假設工程</t>
    </r>
    <phoneticPr fontId="3" type="noConversion"/>
  </si>
  <si>
    <t>綜合考量本案工程難易度、工作性與各單位配合限制等因素，</t>
    <phoneticPr fontId="6" type="noConversion"/>
  </si>
  <si>
    <t>工具及材料損耗</t>
    <phoneticPr fontId="6" type="noConversion"/>
  </si>
  <si>
    <r>
      <rPr>
        <sz val="12"/>
        <rFont val="標楷體"/>
        <family val="4"/>
        <charset val="136"/>
      </rPr>
      <t>委託規劃設計服務費</t>
    </r>
    <r>
      <rPr>
        <sz val="12"/>
        <rFont val="Arial Narrow"/>
        <family val="2"/>
      </rPr>
      <t xml:space="preserve"> (4.4%)</t>
    </r>
    <phoneticPr fontId="3" type="noConversion"/>
  </si>
  <si>
    <r>
      <rPr>
        <sz val="10"/>
        <rFont val="標楷體"/>
        <family val="4"/>
        <charset val="136"/>
      </rPr>
      <t>壹（一～五）</t>
    </r>
    <r>
      <rPr>
        <sz val="10"/>
        <rFont val="Arial Narrow"/>
        <family val="2"/>
      </rPr>
      <t>*4.4</t>
    </r>
    <r>
      <rPr>
        <sz val="10"/>
        <rFont val="標楷體"/>
        <family val="4"/>
        <charset val="136"/>
      </rPr>
      <t>％</t>
    </r>
    <phoneticPr fontId="6" type="noConversion"/>
  </si>
  <si>
    <r>
      <rPr>
        <sz val="10"/>
        <rFont val="標楷體"/>
        <family val="4"/>
        <charset val="136"/>
      </rPr>
      <t>壹（一～五）</t>
    </r>
    <r>
      <rPr>
        <sz val="10"/>
        <rFont val="Arial Narrow"/>
        <family val="2"/>
      </rPr>
      <t>*3.6</t>
    </r>
    <r>
      <rPr>
        <sz val="10"/>
        <rFont val="標楷體"/>
        <family val="4"/>
        <charset val="136"/>
      </rPr>
      <t>％</t>
    </r>
    <phoneticPr fontId="6" type="noConversion"/>
  </si>
  <si>
    <r>
      <rPr>
        <sz val="12"/>
        <rFont val="標楷體"/>
        <family val="4"/>
        <charset val="136"/>
      </rPr>
      <t>單位</t>
    </r>
    <phoneticPr fontId="6" type="noConversion"/>
  </si>
  <si>
    <r>
      <rPr>
        <sz val="12"/>
        <rFont val="標楷體"/>
        <family val="4"/>
        <charset val="136"/>
      </rPr>
      <t>每</t>
    </r>
    <phoneticPr fontId="6" type="noConversion"/>
  </si>
  <si>
    <r>
      <rPr>
        <sz val="12"/>
        <rFont val="標楷體"/>
        <family val="4"/>
        <charset val="136"/>
      </rPr>
      <t>式</t>
    </r>
    <phoneticPr fontId="6" type="noConversion"/>
  </si>
  <si>
    <t>單位</t>
    <phoneticPr fontId="6" type="noConversion"/>
  </si>
  <si>
    <t>數量</t>
    <phoneticPr fontId="6" type="noConversion"/>
  </si>
  <si>
    <t>單價</t>
    <phoneticPr fontId="6" type="noConversion"/>
  </si>
  <si>
    <t>複價</t>
    <phoneticPr fontId="6" type="noConversion"/>
  </si>
  <si>
    <t>工作項目</t>
    <phoneticPr fontId="6" type="noConversion"/>
  </si>
  <si>
    <t>工程品質管理費</t>
    <phoneticPr fontId="6" type="noConversion"/>
  </si>
  <si>
    <t>勞工安全衛生費</t>
    <phoneticPr fontId="6" type="noConversion"/>
  </si>
  <si>
    <t>工地安全警示設施</t>
    <phoneticPr fontId="6" type="noConversion"/>
  </si>
  <si>
    <t>勞工安全衛生人員費</t>
    <phoneticPr fontId="6" type="noConversion"/>
  </si>
  <si>
    <t>勞安教育訓練宣導費</t>
    <phoneticPr fontId="6" type="noConversion"/>
  </si>
  <si>
    <t>施工三角錐、警示帶及夜間警示等安全設施</t>
    <phoneticPr fontId="6" type="noConversion"/>
  </si>
  <si>
    <t>安全帶、索</t>
    <phoneticPr fontId="6" type="noConversion"/>
  </si>
  <si>
    <t>個人防護具（工地安全帽、反光背心、安全帶索等）</t>
    <phoneticPr fontId="6" type="noConversion"/>
  </si>
  <si>
    <t>工地急救箱</t>
    <phoneticPr fontId="6" type="noConversion"/>
  </si>
  <si>
    <t>其他必要安全衛生設施費</t>
    <phoneticPr fontId="6" type="noConversion"/>
  </si>
  <si>
    <t>詳單價分析0-1</t>
    <phoneticPr fontId="3" type="noConversion"/>
  </si>
  <si>
    <t>詳單價分析0-2</t>
    <phoneticPr fontId="3" type="noConversion"/>
  </si>
  <si>
    <t>詳單價分析0-3</t>
    <phoneticPr fontId="3" type="noConversion"/>
  </si>
  <si>
    <t>品管人員工作費</t>
    <phoneticPr fontId="6" type="noConversion"/>
  </si>
  <si>
    <t>施工彩色照片紙張及文書作業</t>
    <phoneticPr fontId="6" type="noConversion"/>
  </si>
  <si>
    <t>其他工程品管作業費</t>
    <phoneticPr fontId="6" type="noConversion"/>
  </si>
  <si>
    <t>工程告示牌(120*75cm)</t>
  </si>
  <si>
    <t>勞安告示牌(120*75cm)</t>
  </si>
  <si>
    <t>工程項目</t>
    <phoneticPr fontId="3" type="noConversion"/>
  </si>
  <si>
    <t>發包工作費</t>
    <phoneticPr fontId="3" type="noConversion"/>
  </si>
  <si>
    <t>假設工程</t>
    <phoneticPr fontId="3" type="noConversion"/>
  </si>
  <si>
    <t>計算式</t>
    <phoneticPr fontId="3" type="noConversion"/>
  </si>
  <si>
    <r>
      <rPr>
        <sz val="12"/>
        <rFont val="標楷體"/>
        <family val="4"/>
        <charset val="136"/>
      </rPr>
      <t>工程告示牌</t>
    </r>
    <r>
      <rPr>
        <sz val="12"/>
        <rFont val="Arial Narrow"/>
        <family val="2"/>
      </rPr>
      <t>(120*75cm)</t>
    </r>
    <phoneticPr fontId="10" type="noConversion"/>
  </si>
  <si>
    <r>
      <rPr>
        <sz val="12"/>
        <rFont val="標楷體"/>
        <family val="4"/>
        <charset val="136"/>
      </rPr>
      <t>組</t>
    </r>
    <phoneticPr fontId="3" type="noConversion"/>
  </si>
  <si>
    <r>
      <rPr>
        <sz val="12"/>
        <rFont val="標楷體"/>
        <family val="4"/>
        <charset val="136"/>
      </rPr>
      <t>勞安告示牌</t>
    </r>
    <r>
      <rPr>
        <sz val="12"/>
        <rFont val="Arial Narrow"/>
        <family val="2"/>
      </rPr>
      <t>(120*75cm)</t>
    </r>
    <phoneticPr fontId="10" type="noConversion"/>
  </si>
  <si>
    <t>單價計</t>
    <phoneticPr fontId="6" type="noConversion"/>
  </si>
  <si>
    <t>抿石子技工</t>
    <phoneticPr fontId="6" type="noConversion"/>
  </si>
  <si>
    <t>設施改善工程</t>
    <phoneticPr fontId="6" type="noConversion"/>
  </si>
  <si>
    <t>小計</t>
    <phoneticPr fontId="6" type="noConversion"/>
  </si>
  <si>
    <t>合計</t>
    <phoneticPr fontId="6" type="noConversion"/>
  </si>
  <si>
    <t>每</t>
    <phoneticPr fontId="6" type="noConversion"/>
  </si>
  <si>
    <t>工 料 名 稱</t>
    <phoneticPr fontId="6" type="noConversion"/>
  </si>
  <si>
    <t>數量</t>
    <phoneticPr fontId="3" type="noConversion"/>
  </si>
  <si>
    <r>
      <t>(1)</t>
    </r>
    <r>
      <rPr>
        <sz val="10"/>
        <rFont val="標楷體"/>
        <family val="4"/>
        <charset val="136"/>
      </rPr>
      <t>工程綜合損失險：金額依發包工程費扣除保險費後投保，自負額</t>
    </r>
    <r>
      <rPr>
        <sz val="10"/>
        <rFont val="Arial Narrow"/>
        <family val="2"/>
      </rPr>
      <t>10.0</t>
    </r>
    <r>
      <rPr>
        <sz val="10"/>
        <rFont val="標楷體"/>
        <family val="4"/>
        <charset val="136"/>
      </rPr>
      <t>萬以下。</t>
    </r>
    <phoneticPr fontId="6" type="noConversion"/>
  </si>
  <si>
    <r>
      <t>(2)</t>
    </r>
    <r>
      <rPr>
        <sz val="10"/>
        <rFont val="標楷體"/>
        <family val="4"/>
        <charset val="136"/>
      </rPr>
      <t>營造工程第三人意外責任險：每一個人體傷或死亡</t>
    </r>
    <r>
      <rPr>
        <sz val="10"/>
        <rFont val="Arial Narrow"/>
        <family val="2"/>
      </rPr>
      <t>500.0</t>
    </r>
    <r>
      <rPr>
        <sz val="10"/>
        <rFont val="標楷體"/>
        <family val="4"/>
        <charset val="136"/>
      </rPr>
      <t>萬以上，每一事故個人體傷或死亡</t>
    </r>
    <r>
      <rPr>
        <sz val="10"/>
        <rFont val="Arial Narrow"/>
        <family val="2"/>
      </rPr>
      <t>2000.0</t>
    </r>
    <r>
      <rPr>
        <sz val="10"/>
        <rFont val="標楷體"/>
        <family val="4"/>
        <charset val="136"/>
      </rPr>
      <t>萬以上，每一事故</t>
    </r>
    <phoneticPr fontId="6" type="noConversion"/>
  </si>
  <si>
    <r>
      <t xml:space="preserve">    </t>
    </r>
    <r>
      <rPr>
        <sz val="10"/>
        <rFont val="標楷體"/>
        <family val="4"/>
        <charset val="136"/>
      </rPr>
      <t>財產損失</t>
    </r>
    <r>
      <rPr>
        <sz val="10"/>
        <rFont val="Arial Narrow"/>
        <family val="2"/>
      </rPr>
      <t>1000.0</t>
    </r>
    <r>
      <rPr>
        <sz val="10"/>
        <rFont val="標楷體"/>
        <family val="4"/>
        <charset val="136"/>
      </rPr>
      <t>萬以上，保險期間最高責任無限</t>
    </r>
    <r>
      <rPr>
        <sz val="10"/>
        <rFont val="Arial Narrow"/>
        <family val="2"/>
      </rPr>
      <t>500</t>
    </r>
    <r>
      <rPr>
        <sz val="10"/>
        <rFont val="標楷體"/>
        <family val="4"/>
        <charset val="136"/>
      </rPr>
      <t>萬元。</t>
    </r>
    <phoneticPr fontId="6" type="noConversion"/>
  </si>
  <si>
    <r>
      <t>營造工程保險最少應包含以下項與目內容（單位新台幣）：（1）工程綜合損失險：金額依發包工程費扣除保險費後投保，自負額</t>
    </r>
    <r>
      <rPr>
        <b/>
        <sz val="14"/>
        <color indexed="10"/>
        <rFont val="標楷體"/>
        <family val="4"/>
        <charset val="136"/>
      </rPr>
      <t>10.0</t>
    </r>
    <r>
      <rPr>
        <sz val="14"/>
        <rFont val="標楷體"/>
        <family val="4"/>
        <charset val="136"/>
      </rPr>
      <t>萬以下。（2）營造工程第三人意外責任險：每一個人體傷或死亡500.0萬以上，每一事故個人體傷或死亡2000.0萬以上，每一事故財產損失1000.0萬以上，保險期間最高責任無限。（3）雇主意外責任保險：每一個人體傷或死亡500.0萬以上。（若基地週邊區域有第三人建築物或公共設施，需加保「第三人建築物與公共設施龜裂倒塌責任險」，保額為前述建物合計現值，此部不另計價。）</t>
    </r>
    <phoneticPr fontId="6" type="noConversion"/>
  </si>
  <si>
    <t>1.7.3</t>
    <phoneticPr fontId="6" type="noConversion"/>
  </si>
  <si>
    <t>1.7.4</t>
    <phoneticPr fontId="6" type="noConversion"/>
  </si>
  <si>
    <r>
      <t>在各工項</t>
    </r>
    <r>
      <rPr>
        <sz val="14"/>
        <color rgb="FFFF0000"/>
        <rFont val="標楷體"/>
        <family val="4"/>
        <charset val="136"/>
      </rPr>
      <t>施工前一個月</t>
    </r>
    <r>
      <rPr>
        <sz val="14"/>
        <rFont val="標楷體"/>
        <family val="4"/>
        <charset val="136"/>
      </rPr>
      <t>，應提出該工項之施工計劃書：工程佈置、施工程序、施工方法、材料運送方法及時程、施工圖、施工網圖、主要機具配置、施工作業要領，管理標準、自主檢查表、材料及施工檢驗程序、詳細矯正及預防措施，否則該工項不得估驗。</t>
    </r>
    <phoneticPr fontId="6" type="noConversion"/>
  </si>
  <si>
    <r>
      <t>本工程承包商應於</t>
    </r>
    <r>
      <rPr>
        <sz val="14"/>
        <color rgb="FFFF0000"/>
        <rFont val="標楷體"/>
        <family val="4"/>
        <charset val="136"/>
      </rPr>
      <t>得標15日內</t>
    </r>
    <r>
      <rPr>
        <sz val="14"/>
        <rFont val="標楷體"/>
        <family val="4"/>
        <charset val="136"/>
      </rPr>
      <t>將整體施工計畫書送監造單位審核通過後，再由主辦單位核備，未經審核通過不得於工地施工，且不得估驗，但工期照算，如有拖延由承商自行負責，其內容至少應包括：(1)工程專案組織表，(2)參與人員履歷經歷，(3)品質管制計畫，(4)各工類主要負責人履歷，(5)工地勞工安全衛生計劃(含勞工安全衛生人員證書)。</t>
    </r>
    <phoneticPr fontId="6" type="noConversion"/>
  </si>
  <si>
    <t>所有拆除後之廢料需運至合法棄置場。</t>
    <phoneticPr fontId="6" type="noConversion"/>
  </si>
  <si>
    <t>財團法人台灣更生保護會</t>
    <phoneticPr fontId="6" type="noConversion"/>
  </si>
  <si>
    <t>臺中市</t>
    <phoneticPr fontId="6" type="noConversion"/>
  </si>
  <si>
    <t>財團法人台灣更生保護會</t>
    <phoneticPr fontId="3" type="noConversion"/>
  </si>
  <si>
    <t>臺中市七層大樓外牆窗台整修工程</t>
    <phoneticPr fontId="6" type="noConversion"/>
  </si>
  <si>
    <r>
      <t>本補充說明書之編撰係</t>
    </r>
    <r>
      <rPr>
        <b/>
        <sz val="14"/>
        <color indexed="10"/>
        <rFont val="標楷體"/>
        <family val="4"/>
        <charset val="136"/>
      </rPr>
      <t>「臺中市七層大樓外牆窗台整修工程」</t>
    </r>
    <r>
      <rPr>
        <sz val="14"/>
        <rFont val="標楷體"/>
        <family val="4"/>
        <charset val="136"/>
      </rPr>
      <t>等相關工作之施工說明與規範補充，舉凡本工程結構之製作、按裝及其他相關工作等，均應依照施工說明書、施工補充說明書與工程合約等之相關規定與法令辦理。本補充說明書效力優於施工說明書。</t>
    </r>
    <phoneticPr fontId="6" type="noConversion"/>
  </si>
  <si>
    <t>打石工程</t>
    <phoneticPr fontId="10" type="noConversion"/>
  </si>
  <si>
    <t>樘</t>
    <phoneticPr fontId="6" type="noConversion"/>
  </si>
  <si>
    <t>小   計---a</t>
    <phoneticPr fontId="6" type="noConversion"/>
  </si>
  <si>
    <t>泥作工程含以下各項</t>
    <phoneticPr fontId="6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</si>
  <si>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05</t>
    </r>
    <phoneticPr fontId="3" type="noConversion"/>
  </si>
  <si>
    <t>防護及運棄含以下各項</t>
    <phoneticPr fontId="6" type="noConversion"/>
  </si>
  <si>
    <t>打石清理</t>
    <phoneticPr fontId="6" type="noConversion"/>
  </si>
  <si>
    <t>四</t>
    <phoneticPr fontId="6" type="noConversion"/>
  </si>
  <si>
    <t>工</t>
    <phoneticPr fontId="6" type="noConversion"/>
  </si>
  <si>
    <t>小   計---b</t>
    <phoneticPr fontId="6" type="noConversion"/>
  </si>
  <si>
    <t>小   計---c</t>
    <phoneticPr fontId="6" type="noConversion"/>
  </si>
  <si>
    <t>五</t>
    <phoneticPr fontId="6" type="noConversion"/>
  </si>
  <si>
    <t>外部鷹架工程</t>
    <phoneticPr fontId="6" type="noConversion"/>
  </si>
  <si>
    <t>M2</t>
    <phoneticPr fontId="6" type="noConversion"/>
  </si>
  <si>
    <t>小   計---d</t>
    <phoneticPr fontId="6" type="noConversion"/>
  </si>
  <si>
    <t>小   計---e</t>
    <phoneticPr fontId="6" type="noConversion"/>
  </si>
  <si>
    <t>合計-（直接工程費a+b+c+d+e)</t>
    <phoneticPr fontId="6" type="noConversion"/>
  </si>
  <si>
    <t>九</t>
    <phoneticPr fontId="10" type="noConversion"/>
  </si>
  <si>
    <t>十</t>
    <phoneticPr fontId="10" type="noConversion"/>
  </si>
  <si>
    <t>車</t>
    <phoneticPr fontId="6" type="noConversion"/>
  </si>
  <si>
    <t>1F店家招牌拆卸及組立.</t>
    <phoneticPr fontId="6" type="noConversion"/>
  </si>
  <si>
    <t>處</t>
    <phoneticPr fontId="6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</si>
  <si>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03</t>
    </r>
    <phoneticPr fontId="3" type="noConversion"/>
  </si>
  <si>
    <t>廢料運棄</t>
    <phoneticPr fontId="6" type="noConversion"/>
  </si>
  <si>
    <r>
      <rPr>
        <sz val="12"/>
        <rFont val="標楷體"/>
        <family val="4"/>
        <charset val="136"/>
      </rPr>
      <t>工程品質管理費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約一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五項之</t>
    </r>
    <r>
      <rPr>
        <sz val="12"/>
        <rFont val="Arial Narrow"/>
        <family val="2"/>
      </rPr>
      <t>2%)</t>
    </r>
    <phoneticPr fontId="3" type="noConversion"/>
  </si>
  <si>
    <r>
      <rPr>
        <sz val="12"/>
        <rFont val="標楷體"/>
        <family val="4"/>
        <charset val="136"/>
      </rPr>
      <t>包商管理及利潤費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約一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五</t>
    </r>
    <r>
      <rPr>
        <sz val="12"/>
        <rFont val="Arial Narrow"/>
        <family val="2"/>
      </rPr>
      <t xml:space="preserve"> </t>
    </r>
    <r>
      <rPr>
        <sz val="12"/>
        <rFont val="標楷體"/>
        <family val="4"/>
        <charset val="136"/>
      </rPr>
      <t>項之</t>
    </r>
    <r>
      <rPr>
        <sz val="12"/>
        <rFont val="Arial Narrow"/>
        <family val="2"/>
      </rPr>
      <t>8%)</t>
    </r>
    <phoneticPr fontId="10" type="noConversion"/>
  </si>
  <si>
    <r>
      <rPr>
        <sz val="12"/>
        <rFont val="標楷體"/>
        <family val="4"/>
        <charset val="136"/>
      </rPr>
      <t>勞工安全衛生管理費</t>
    </r>
    <r>
      <rPr>
        <sz val="12"/>
        <rFont val="Arial Narrow"/>
        <family val="2"/>
      </rPr>
      <t xml:space="preserve"> </t>
    </r>
    <r>
      <rPr>
        <sz val="12"/>
        <rFont val="標楷體"/>
        <family val="4"/>
        <charset val="136"/>
      </rPr>
      <t>（約一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五項之</t>
    </r>
    <r>
      <rPr>
        <sz val="12"/>
        <rFont val="Arial Narrow"/>
        <family val="2"/>
      </rPr>
      <t>0.3</t>
    </r>
    <r>
      <rPr>
        <sz val="12"/>
        <rFont val="標楷體"/>
        <family val="4"/>
        <charset val="136"/>
      </rPr>
      <t>％）</t>
    </r>
    <phoneticPr fontId="3" type="noConversion"/>
  </si>
  <si>
    <r>
      <rPr>
        <sz val="12"/>
        <rFont val="標楷體"/>
        <family val="4"/>
        <charset val="136"/>
      </rPr>
      <t>營造綜合保險費（約一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五項之</t>
    </r>
    <r>
      <rPr>
        <sz val="12"/>
        <rFont val="Arial Narrow"/>
        <family val="2"/>
      </rPr>
      <t>0.6</t>
    </r>
    <r>
      <rPr>
        <sz val="12"/>
        <rFont val="標楷體"/>
        <family val="4"/>
        <charset val="136"/>
      </rPr>
      <t>％）</t>
    </r>
    <phoneticPr fontId="10" type="noConversion"/>
  </si>
  <si>
    <r>
      <rPr>
        <sz val="12"/>
        <rFont val="標楷體"/>
        <family val="4"/>
        <charset val="136"/>
      </rPr>
      <t>營業稅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約一</t>
    </r>
    <r>
      <rPr>
        <sz val="12"/>
        <rFont val="Arial Narrow"/>
        <family val="2"/>
      </rPr>
      <t>~</t>
    </r>
    <r>
      <rPr>
        <sz val="12"/>
        <rFont val="標楷體"/>
        <family val="4"/>
        <charset val="136"/>
      </rPr>
      <t>九項之</t>
    </r>
    <r>
      <rPr>
        <sz val="12"/>
        <rFont val="Arial Narrow"/>
        <family val="2"/>
      </rPr>
      <t>5%)</t>
    </r>
    <phoneticPr fontId="10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</si>
  <si>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06</t>
    </r>
    <phoneticPr fontId="3" type="noConversion"/>
  </si>
  <si>
    <t>冷氣機拆卸及按裝(含外牆固定架)</t>
    <phoneticPr fontId="6" type="noConversion"/>
  </si>
  <si>
    <t>本工程施工期限為120個日曆天完成。</t>
    <phoneticPr fontId="6" type="noConversion"/>
  </si>
  <si>
    <t>1.窗戶外牆上部雨庇與下部飾板改善整修。</t>
    <phoneticPr fontId="6" type="noConversion"/>
  </si>
  <si>
    <t>2.外牆冷氣板整修。</t>
    <phoneticPr fontId="6" type="noConversion"/>
  </si>
  <si>
    <t>3.相關假設工程設施施作。</t>
    <phoneticPr fontId="6" type="noConversion"/>
  </si>
  <si>
    <t>四、發包方式：依據相關規定，採公開招標方式辦理。</t>
    <phoneticPr fontId="6" type="noConversion"/>
  </si>
  <si>
    <t>五、施工期限：預定120日曆天</t>
    <phoneticPr fontId="6" type="noConversion"/>
  </si>
  <si>
    <r>
      <rPr>
        <sz val="12"/>
        <rFont val="標楷體"/>
        <family val="4"/>
        <charset val="136"/>
      </rPr>
      <t>詳單價分析</t>
    </r>
    <r>
      <rPr>
        <sz val="12"/>
        <rFont val="Arial Narrow"/>
        <family val="2"/>
      </rPr>
      <t>07</t>
    </r>
    <phoneticPr fontId="3" type="noConversion"/>
  </si>
  <si>
    <t>詳單價分析08</t>
    <phoneticPr fontId="3" type="noConversion"/>
  </si>
  <si>
    <t>吊裝機具</t>
    <phoneticPr fontId="6" type="noConversion"/>
  </si>
  <si>
    <t>1F店家招牌拆卸及組立.</t>
    <phoneticPr fontId="6" type="noConversion"/>
  </si>
  <si>
    <t>招牌堆置及保護</t>
    <phoneticPr fontId="6" type="noConversion"/>
  </si>
  <si>
    <t>冷氣機拆卸及按裝(含外牆固定架)</t>
    <phoneticPr fontId="6" type="noConversion"/>
  </si>
  <si>
    <t>組立技工</t>
    <phoneticPr fontId="6" type="noConversion"/>
  </si>
  <si>
    <t>冷氣機堆置及保護</t>
    <phoneticPr fontId="6" type="noConversion"/>
  </si>
  <si>
    <t>按裝技工</t>
    <phoneticPr fontId="6" type="noConversion"/>
  </si>
  <si>
    <t>冷氣機吊架</t>
    <phoneticPr fontId="6" type="noConversion"/>
  </si>
  <si>
    <t>組</t>
    <phoneticPr fontId="6" type="noConversion"/>
  </si>
  <si>
    <t>冷氣機測試費</t>
    <phoneticPr fontId="6" type="noConversion"/>
  </si>
  <si>
    <t>冷氣窗平台打除</t>
    <phoneticPr fontId="6" type="noConversion"/>
  </si>
  <si>
    <t>冷氣窗平台打除</t>
    <phoneticPr fontId="6" type="noConversion"/>
  </si>
  <si>
    <t>窗框上下雨遮打除</t>
    <phoneticPr fontId="6" type="noConversion"/>
  </si>
  <si>
    <t>窗框上下雨遮打除</t>
    <phoneticPr fontId="6" type="noConversion"/>
  </si>
  <si>
    <t>冷氣窗平台抿石子(含防水施作)</t>
    <phoneticPr fontId="6" type="noConversion"/>
  </si>
  <si>
    <t>冷氣窗平台抿石子(含防水施作)</t>
    <phoneticPr fontId="6" type="noConversion"/>
  </si>
  <si>
    <t>益膠泥</t>
    <phoneticPr fontId="6" type="noConversion"/>
  </si>
  <si>
    <t>粉刷技工</t>
    <phoneticPr fontId="6" type="noConversion"/>
  </si>
  <si>
    <t>1:3水泥砂漿</t>
    <phoneticPr fontId="6" type="noConversion"/>
  </si>
  <si>
    <t>窗框上下抿石子(含防水施作)</t>
    <phoneticPr fontId="6" type="noConversion"/>
  </si>
  <si>
    <t>窗框上下抿石子(含防水施作)</t>
    <phoneticPr fontId="6" type="noConversion"/>
  </si>
  <si>
    <t>技工(含機具)</t>
    <phoneticPr fontId="6" type="noConversion"/>
  </si>
  <si>
    <t>冷氣板及窗上下板打石防護</t>
    <phoneticPr fontId="6" type="noConversion"/>
  </si>
  <si>
    <t>冷氣板及窗上下板打石防護</t>
    <phoneticPr fontId="6" type="noConversion"/>
  </si>
  <si>
    <t>膨脹螺絲及繩具</t>
    <phoneticPr fontId="6" type="noConversion"/>
  </si>
  <si>
    <t>全棟外部鷹架搭設</t>
    <phoneticPr fontId="6" type="noConversion"/>
  </si>
  <si>
    <t>全棟外部鷹架搭設</t>
    <phoneticPr fontId="6" type="noConversion"/>
  </si>
  <si>
    <t>鋼管應架租金</t>
  </si>
  <si>
    <t>防墜網</t>
    <phoneticPr fontId="6" type="noConversion"/>
  </si>
  <si>
    <t>爬梯</t>
    <phoneticPr fontId="6" type="noConversion"/>
  </si>
  <si>
    <t>組拆工資</t>
  </si>
  <si>
    <t>本案計畫範圍位於臺中市漢成街與成都路間，及重慶路二側，計有四棟建築物。</t>
    <phoneticPr fontId="6" type="noConversion"/>
  </si>
  <si>
    <t>工區範圍因施工中發生天災災害，造成工作量增加或需辦理變更設計事宜者，應立即通知甲方辦理，不得因此要求展延工期，甲方得視變更程序造成之延誤，逕行核定必要增加之工期。土方工程部份承包商應於事前勘查工地，除前款天然災害增加外，乙方不得要求增加費用及工期。</t>
    <phoneticPr fontId="6" type="noConversion"/>
  </si>
  <si>
    <r>
      <t>抿石子相關材料於</t>
    </r>
    <r>
      <rPr>
        <sz val="14"/>
        <color rgb="FFFF0000"/>
        <rFont val="標楷體"/>
        <family val="4"/>
        <charset val="136"/>
      </rPr>
      <t>開工後10日內</t>
    </r>
    <r>
      <rPr>
        <sz val="14"/>
        <rFont val="標楷體"/>
        <family val="4"/>
        <charset val="136"/>
      </rPr>
      <t>須提送熱材料送審</t>
    </r>
    <r>
      <rPr>
        <sz val="14"/>
        <rFont val="新細明體"/>
        <family val="1"/>
        <charset val="136"/>
      </rPr>
      <t>。</t>
    </r>
    <r>
      <rPr>
        <sz val="14"/>
        <rFont val="標楷體"/>
        <family val="4"/>
        <charset val="136"/>
      </rPr>
      <t>材料送審未經業主核定前，不得進行粉刷作業。</t>
    </r>
    <phoneticPr fontId="6" type="noConversion"/>
  </si>
  <si>
    <r>
      <t>陽台內冷氣板拆除工項，須配合業主協調住戶時程進行施作並限期</t>
    </r>
    <r>
      <rPr>
        <sz val="14"/>
        <color rgb="FFFF0000"/>
        <rFont val="標楷體"/>
        <family val="4"/>
        <charset val="136"/>
      </rPr>
      <t>當日內</t>
    </r>
    <r>
      <rPr>
        <sz val="14"/>
        <rFont val="標楷體"/>
        <family val="4"/>
        <charset val="136"/>
      </rPr>
      <t>完成。</t>
    </r>
    <phoneticPr fontId="6" type="noConversion"/>
  </si>
  <si>
    <t>材料下車地點至工地之人工運搬距離，其運搬道路僅能依現狀稍做整修，不得對週圍環境及植物造成破壞，承商施工時有責任維護工址及運輸道路環境，若有違反將依有關規定或法規嚴處。</t>
    <phoneticPr fontId="6" type="noConversion"/>
  </si>
  <si>
    <t>規劃拆除之既有設施結構物，拆除後所有之無用建材，不可任意棄置或掩埋，否則依相關法令罰處。</t>
    <phoneticPr fontId="6" type="noConversion"/>
  </si>
  <si>
    <t>材料運送時應配合運送時所需重量長度，承商應妥予計畫分批運送，至工地依規定位置存放作保護處理。</t>
    <phoneticPr fontId="6" type="noConversion"/>
  </si>
  <si>
    <t>工程施工項目之隱蔽部分，於施工中及完成前均應照相，其照相應足以顯示該部份之施工或完成狀況。如必須顯示尺寸者，應將尺寸以標尺標示或以標示板註明尺寸一併拍照。</t>
    <phoneticPr fontId="6" type="noConversion"/>
  </si>
  <si>
    <t xml:space="preserve">本次整修係因建築物新建時，施工單位施作不當，導致發生外牆混凝土構造掉落之建築物公安事故。為避免窗戶外牆上部雨庇與下部飾板，及冷氣板等之外牆RC構造有掉落危險疑慮，當拆除上述構造，並恢復外牆飾面，以維建築物之之安全與觀瞻。
</t>
    <phoneticPr fontId="6" type="noConversion"/>
  </si>
  <si>
    <t>3</t>
    <phoneticPr fontId="3" type="noConversion"/>
  </si>
  <si>
    <t>4</t>
    <phoneticPr fontId="3" type="noConversion"/>
  </si>
  <si>
    <t>1F店家招牌拆卸及組立.</t>
  </si>
  <si>
    <t>冷氣機拆卸及按裝(含外牆固定架)</t>
  </si>
  <si>
    <t>冷氣窗平台打除</t>
  </si>
  <si>
    <t>泥作工程</t>
  </si>
  <si>
    <t>三</t>
    <phoneticPr fontId="3" type="noConversion"/>
  </si>
  <si>
    <t>防護及運棄</t>
    <phoneticPr fontId="6" type="noConversion"/>
  </si>
  <si>
    <t>四</t>
    <phoneticPr fontId="6" type="noConversion"/>
  </si>
  <si>
    <t>902+656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</si>
</sst>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#,##0.00_ "/>
    <numFmt numFmtId="178" formatCode="0.00_ "/>
    <numFmt numFmtId="179" formatCode="_(* #,##0.0_);_(* \(#,##0.0\);_(* &quot;-&quot;??_);_(@_)"/>
    <numFmt numFmtId="180" formatCode="_(* #,##0.000_);_(* \(#,##0.000\);_(* &quot;-&quot;??_);_(@_)"/>
    <numFmt numFmtId="181" formatCode="0.00_);[Red]\(0.00\)"/>
    <numFmt numFmtId="182" formatCode="#,##0.0_ "/>
    <numFmt numFmtId="183" formatCode="_-* #,##0.00_-;\-* #,##0.00_-;_-* &quot;-&quot;_-;_-@_-"/>
    <numFmt numFmtId="184" formatCode="#,##0;[Red]#,##0"/>
    <numFmt numFmtId="185" formatCode="_-* #,##0.0_-;\-* #,##0.0_-;_-* &quot;-&quot;??_-;_-@_-"/>
    <numFmt numFmtId="186" formatCode="0.0_ ;[Red]\-0.0\ "/>
    <numFmt numFmtId="187" formatCode="#,##0.0_);[Red]\(#,##0.0\)"/>
    <numFmt numFmtId="188" formatCode="#,##0.00_);[Red]\(#,##0.00\)"/>
    <numFmt numFmtId="189" formatCode="_-* #,##0_-;\-* #,##0_-;_-* &quot;-&quot;??_-;_-@_-"/>
    <numFmt numFmtId="190" formatCode="_-* #,##0.0_-;\-* #,##0.0_-;_-* &quot;-&quot;_-;_-@_-"/>
  </numFmts>
  <fonts count="63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0"/>
      <name val="Arial Narrow"/>
      <family val="2"/>
    </font>
    <font>
      <sz val="12"/>
      <name val="標楷體"/>
      <family val="4"/>
      <charset val="136"/>
    </font>
    <font>
      <sz val="8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宋体"/>
      <family val="3"/>
      <charset val="136"/>
    </font>
    <font>
      <b/>
      <sz val="16"/>
      <name val="標楷體"/>
      <family val="4"/>
      <charset val="136"/>
    </font>
    <font>
      <b/>
      <sz val="2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name val="바탕체"/>
      <family val="3"/>
    </font>
    <font>
      <sz val="10"/>
      <name val="Helv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6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b/>
      <sz val="16"/>
      <color indexed="8"/>
      <name val="Arial Narrow"/>
      <family val="2"/>
    </font>
    <font>
      <sz val="16"/>
      <name val="Arial Narrow"/>
      <family val="2"/>
    </font>
    <font>
      <sz val="12"/>
      <color indexed="12"/>
      <name val="標楷體"/>
      <family val="4"/>
      <charset val="136"/>
    </font>
    <font>
      <sz val="12"/>
      <color indexed="12"/>
      <name val="Arial Narrow"/>
      <family val="2"/>
    </font>
    <font>
      <sz val="12"/>
      <color indexed="8"/>
      <name val="Arial Narrow"/>
      <family val="2"/>
    </font>
    <font>
      <sz val="11"/>
      <name val="標楷體"/>
      <family val="4"/>
      <charset val="136"/>
    </font>
    <font>
      <sz val="10"/>
      <name val="標楷體"/>
      <family val="4"/>
    </font>
    <font>
      <sz val="11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name val="細明體"/>
      <family val="3"/>
      <charset val="136"/>
    </font>
    <font>
      <sz val="12"/>
      <name val="標楷體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標楷體"/>
      <family val="4"/>
      <charset val="136"/>
    </font>
    <font>
      <sz val="7"/>
      <name val="標楷體"/>
      <family val="4"/>
      <charset val="136"/>
    </font>
    <font>
      <sz val="7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34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5" fillId="0" borderId="0"/>
    <xf numFmtId="176" fontId="1" fillId="0" borderId="0" applyFont="0" applyFill="0" applyBorder="0" applyAlignment="0" applyProtection="0"/>
    <xf numFmtId="0" fontId="3" fillId="0" borderId="0"/>
  </cellStyleXfs>
  <cellXfs count="557"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43" fontId="9" fillId="0" borderId="0" xfId="0" applyNumberFormat="1" applyFont="1" applyBorder="1"/>
    <xf numFmtId="3" fontId="9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0" fillId="2" borderId="0" xfId="0" applyFill="1"/>
    <xf numFmtId="0" fontId="13" fillId="3" borderId="1" xfId="0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0" fillId="3" borderId="0" xfId="0" applyFill="1"/>
    <xf numFmtId="0" fontId="13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179" fontId="9" fillId="0" borderId="0" xfId="8" applyNumberFormat="1" applyFont="1" applyFill="1" applyBorder="1" applyAlignment="1">
      <alignment horizontal="right" vertical="center"/>
    </xf>
    <xf numFmtId="176" fontId="13" fillId="0" borderId="1" xfId="8" applyFont="1" applyFill="1" applyBorder="1" applyAlignment="1">
      <alignment vertical="center"/>
    </xf>
    <xf numFmtId="176" fontId="13" fillId="0" borderId="0" xfId="8" applyFont="1" applyFill="1" applyAlignment="1">
      <alignment vertical="center"/>
    </xf>
    <xf numFmtId="180" fontId="13" fillId="0" borderId="1" xfId="8" applyNumberFormat="1" applyFont="1" applyFill="1" applyBorder="1" applyAlignment="1">
      <alignment vertical="center"/>
    </xf>
    <xf numFmtId="180" fontId="13" fillId="0" borderId="0" xfId="8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1" xfId="8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11" fillId="0" borderId="0" xfId="8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3" fillId="0" borderId="1" xfId="8" quotePrefix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Continuous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/>
    <xf numFmtId="0" fontId="14" fillId="0" borderId="0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Border="1"/>
    <xf numFmtId="0" fontId="31" fillId="0" borderId="1" xfId="0" applyFont="1" applyBorder="1"/>
    <xf numFmtId="0" fontId="0" fillId="2" borderId="0" xfId="0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13" fillId="2" borderId="1" xfId="8" applyNumberFormat="1" applyFont="1" applyFill="1" applyBorder="1" applyAlignment="1"/>
    <xf numFmtId="43" fontId="13" fillId="0" borderId="1" xfId="8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9" fillId="0" borderId="6" xfId="0" applyFont="1" applyFill="1" applyBorder="1" applyAlignment="1">
      <alignment horizontal="right" vertical="center"/>
    </xf>
    <xf numFmtId="178" fontId="9" fillId="0" borderId="8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0" xfId="0" applyFont="1" applyFill="1" applyBorder="1"/>
    <xf numFmtId="183" fontId="9" fillId="0" borderId="0" xfId="8" applyNumberFormat="1" applyFont="1" applyFill="1" applyBorder="1" applyAlignment="1">
      <alignment horizontal="center" vertical="center"/>
    </xf>
    <xf numFmtId="176" fontId="18" fillId="0" borderId="1" xfId="8" applyFont="1" applyFill="1" applyBorder="1" applyAlignment="1">
      <alignment vertical="center"/>
    </xf>
    <xf numFmtId="0" fontId="16" fillId="0" borderId="0" xfId="0" applyFont="1" applyBorder="1" applyAlignment="1"/>
    <xf numFmtId="0" fontId="0" fillId="0" borderId="0" xfId="0" applyFont="1" applyBorder="1"/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wrapText="1"/>
    </xf>
    <xf numFmtId="0" fontId="42" fillId="0" borderId="0" xfId="0" applyFont="1" applyBorder="1"/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vertical="top"/>
    </xf>
    <xf numFmtId="0" fontId="22" fillId="0" borderId="0" xfId="0" quotePrefix="1" applyFont="1" applyBorder="1" applyAlignment="1">
      <alignment horizontal="right" vertical="top"/>
    </xf>
    <xf numFmtId="0" fontId="8" fillId="0" borderId="0" xfId="0" applyFont="1" applyBorder="1"/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Continuous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distributed"/>
    </xf>
    <xf numFmtId="0" fontId="50" fillId="0" borderId="0" xfId="0" applyFont="1" applyBorder="1"/>
    <xf numFmtId="0" fontId="1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"/>
    </xf>
    <xf numFmtId="176" fontId="50" fillId="0" borderId="0" xfId="8" applyFont="1" applyBorder="1"/>
    <xf numFmtId="0" fontId="37" fillId="0" borderId="0" xfId="0" applyFont="1" applyBorder="1"/>
    <xf numFmtId="0" fontId="51" fillId="0" borderId="0" xfId="0" applyFont="1" applyBorder="1"/>
    <xf numFmtId="176" fontId="37" fillId="0" borderId="0" xfId="8" applyFont="1" applyBorder="1"/>
    <xf numFmtId="0" fontId="37" fillId="0" borderId="0" xfId="6" applyFont="1" applyBorder="1" applyAlignment="1">
      <alignment horizontal="right"/>
    </xf>
    <xf numFmtId="183" fontId="16" fillId="0" borderId="0" xfId="8" applyNumberFormat="1" applyFont="1" applyFill="1" applyBorder="1" applyAlignment="1">
      <alignment horizontal="center" vertical="center"/>
    </xf>
    <xf numFmtId="179" fontId="16" fillId="0" borderId="0" xfId="8" applyNumberFormat="1" applyFont="1" applyFill="1" applyBorder="1" applyAlignment="1">
      <alignment horizontal="right" vertical="center"/>
    </xf>
    <xf numFmtId="183" fontId="16" fillId="0" borderId="1" xfId="8" applyNumberFormat="1" applyFont="1" applyFill="1" applyBorder="1" applyAlignment="1">
      <alignment horizontal="center" vertical="center"/>
    </xf>
    <xf numFmtId="179" fontId="16" fillId="0" borderId="1" xfId="8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49" fontId="13" fillId="3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43" fontId="16" fillId="0" borderId="0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/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183" fontId="16" fillId="0" borderId="1" xfId="8" applyNumberFormat="1" applyFont="1" applyFill="1" applyBorder="1" applyAlignment="1"/>
    <xf numFmtId="179" fontId="16" fillId="0" borderId="1" xfId="8" applyNumberFormat="1" applyFont="1" applyFill="1" applyBorder="1" applyAlignment="1"/>
    <xf numFmtId="179" fontId="16" fillId="3" borderId="1" xfId="8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179" fontId="16" fillId="0" borderId="1" xfId="8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Continuous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176" fontId="13" fillId="0" borderId="3" xfId="8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left" wrapText="1"/>
    </xf>
    <xf numFmtId="188" fontId="13" fillId="0" borderId="3" xfId="8" applyNumberFormat="1" applyFont="1" applyFill="1" applyBorder="1" applyAlignment="1">
      <alignment horizontal="right" vertical="center" shrinkToFit="1"/>
    </xf>
    <xf numFmtId="188" fontId="13" fillId="0" borderId="1" xfId="8" applyNumberFormat="1" applyFont="1" applyBorder="1"/>
    <xf numFmtId="177" fontId="36" fillId="0" borderId="1" xfId="5" applyNumberFormat="1" applyFont="1" applyFill="1" applyBorder="1" applyAlignment="1">
      <alignment horizontal="center" vertical="center"/>
    </xf>
    <xf numFmtId="177" fontId="16" fillId="0" borderId="1" xfId="3" applyNumberFormat="1" applyFont="1" applyFill="1" applyBorder="1" applyAlignment="1">
      <alignment horizontal="center" vertical="center" shrinkToFit="1"/>
    </xf>
    <xf numFmtId="0" fontId="14" fillId="0" borderId="1" xfId="14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8" fillId="0" borderId="1" xfId="8" applyNumberFormat="1" applyFont="1" applyFill="1" applyBorder="1" applyAlignment="1">
      <alignment horizontal="right" vertical="center" shrinkToFit="1"/>
    </xf>
    <xf numFmtId="176" fontId="13" fillId="0" borderId="1" xfId="8" applyNumberFormat="1" applyFont="1" applyBorder="1"/>
    <xf numFmtId="188" fontId="14" fillId="0" borderId="1" xfId="8" applyNumberFormat="1" applyFont="1" applyFill="1" applyBorder="1" applyAlignment="1">
      <alignment horizontal="center" vertical="center"/>
    </xf>
    <xf numFmtId="176" fontId="14" fillId="0" borderId="1" xfId="8" applyNumberFormat="1" applyFont="1" applyFill="1" applyBorder="1" applyAlignment="1">
      <alignment horizontal="center" vertical="center"/>
    </xf>
    <xf numFmtId="183" fontId="53" fillId="0" borderId="3" xfId="0" applyNumberFormat="1" applyFont="1" applyBorder="1" applyAlignment="1">
      <alignment horizontal="right" vertical="center" shrinkToFit="1"/>
    </xf>
    <xf numFmtId="0" fontId="14" fillId="0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49" fontId="19" fillId="3" borderId="1" xfId="8" applyNumberFormat="1" applyFont="1" applyFill="1" applyBorder="1" applyAlignment="1">
      <alignment vertical="top" wrapText="1"/>
    </xf>
    <xf numFmtId="0" fontId="54" fillId="0" borderId="6" xfId="0" applyFont="1" applyFill="1" applyBorder="1" applyAlignment="1"/>
    <xf numFmtId="177" fontId="0" fillId="0" borderId="8" xfId="0" applyNumberFormat="1" applyFont="1" applyFill="1" applyBorder="1" applyAlignment="1"/>
    <xf numFmtId="179" fontId="19" fillId="0" borderId="1" xfId="8" applyNumberFormat="1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2" fontId="0" fillId="0" borderId="8" xfId="0" applyNumberFormat="1" applyFont="1" applyFill="1" applyBorder="1" applyAlignment="1"/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179" fontId="13" fillId="2" borderId="5" xfId="8" applyNumberFormat="1" applyFont="1" applyFill="1" applyBorder="1" applyAlignment="1"/>
    <xf numFmtId="0" fontId="54" fillId="0" borderId="5" xfId="0" applyFont="1" applyFill="1" applyBorder="1" applyAlignment="1"/>
    <xf numFmtId="177" fontId="0" fillId="0" borderId="4" xfId="0" applyNumberFormat="1" applyFont="1" applyFill="1" applyBorder="1" applyAlignment="1"/>
    <xf numFmtId="0" fontId="54" fillId="0" borderId="4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77" fontId="0" fillId="0" borderId="1" xfId="0" applyNumberFormat="1" applyFont="1" applyFill="1" applyBorder="1" applyAlignment="1"/>
    <xf numFmtId="178" fontId="54" fillId="0" borderId="1" xfId="0" applyNumberFormat="1" applyFont="1" applyFill="1" applyBorder="1" applyAlignment="1"/>
    <xf numFmtId="182" fontId="0" fillId="0" borderId="1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8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9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 wrapText="1"/>
    </xf>
    <xf numFmtId="179" fontId="19" fillId="3" borderId="1" xfId="8" applyNumberFormat="1" applyFont="1" applyFill="1" applyBorder="1" applyAlignment="1">
      <alignment vertical="center"/>
    </xf>
    <xf numFmtId="179" fontId="19" fillId="2" borderId="1" xfId="8" applyNumberFormat="1" applyFont="1" applyFill="1" applyBorder="1" applyAlignment="1"/>
    <xf numFmtId="179" fontId="19" fillId="2" borderId="1" xfId="8" applyNumberFormat="1" applyFont="1" applyFill="1" applyBorder="1" applyAlignment="1">
      <alignment wrapText="1"/>
    </xf>
    <xf numFmtId="179" fontId="19" fillId="0" borderId="1" xfId="8" applyNumberFormat="1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84" fontId="14" fillId="0" borderId="1" xfId="0" applyNumberFormat="1" applyFont="1" applyBorder="1" applyAlignment="1">
      <alignment horizontal="center" vertical="center" shrinkToFit="1"/>
    </xf>
    <xf numFmtId="176" fontId="19" fillId="0" borderId="1" xfId="8" applyNumberFormat="1" applyFont="1" applyFill="1" applyBorder="1" applyAlignment="1">
      <alignment horizontal="right" vertical="center"/>
    </xf>
    <xf numFmtId="49" fontId="13" fillId="0" borderId="1" xfId="4" applyNumberFormat="1" applyFont="1" applyFill="1" applyBorder="1" applyAlignment="1">
      <alignment horizontal="center" vertical="center"/>
    </xf>
    <xf numFmtId="180" fontId="19" fillId="0" borderId="7" xfId="8" applyNumberFormat="1" applyFont="1" applyFill="1" applyBorder="1" applyAlignment="1">
      <alignment horizontal="center" vertical="center"/>
    </xf>
    <xf numFmtId="188" fontId="13" fillId="0" borderId="1" xfId="8" applyNumberFormat="1" applyFont="1" applyFill="1" applyBorder="1" applyAlignment="1">
      <alignment horizontal="right" vertical="center" shrinkToFit="1"/>
    </xf>
    <xf numFmtId="188" fontId="53" fillId="0" borderId="3" xfId="1" applyNumberFormat="1" applyFont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0" fontId="57" fillId="0" borderId="3" xfId="1" applyFont="1" applyBorder="1" applyAlignment="1">
      <alignment horizontal="center" vertical="center"/>
    </xf>
    <xf numFmtId="176" fontId="53" fillId="0" borderId="3" xfId="2" applyNumberFormat="1" applyFont="1" applyBorder="1" applyAlignment="1">
      <alignment vertical="center" shrinkToFit="1"/>
    </xf>
    <xf numFmtId="4" fontId="53" fillId="0" borderId="3" xfId="0" applyNumberFormat="1" applyFont="1" applyBorder="1" applyAlignment="1">
      <alignment horizontal="right" vertical="center" shrinkToFit="1"/>
    </xf>
    <xf numFmtId="176" fontId="19" fillId="0" borderId="1" xfId="10" applyNumberFormat="1" applyFont="1" applyFill="1" applyBorder="1" applyAlignment="1">
      <alignment horizontal="right" vertical="center" wrapText="1"/>
    </xf>
    <xf numFmtId="176" fontId="44" fillId="0" borderId="1" xfId="15" applyNumberFormat="1" applyFont="1" applyFill="1" applyBorder="1" applyAlignment="1">
      <alignment vertical="center"/>
    </xf>
    <xf numFmtId="181" fontId="19" fillId="0" borderId="1" xfId="17" applyNumberFormat="1" applyFont="1" applyFill="1" applyBorder="1" applyAlignment="1">
      <alignment horizontal="right" vertical="center" shrinkToFit="1"/>
    </xf>
    <xf numFmtId="176" fontId="19" fillId="0" borderId="3" xfId="2" applyNumberFormat="1" applyFont="1" applyBorder="1" applyAlignment="1">
      <alignment vertical="center" shrinkToFit="1"/>
    </xf>
    <xf numFmtId="180" fontId="19" fillId="0" borderId="3" xfId="8" applyNumberFormat="1" applyFont="1" applyFill="1" applyBorder="1" applyAlignment="1">
      <alignment horizontal="right" vertical="center" shrinkToFit="1"/>
    </xf>
    <xf numFmtId="176" fontId="19" fillId="0" borderId="3" xfId="8" applyFont="1" applyFill="1" applyBorder="1" applyAlignment="1">
      <alignment horizontal="right" vertical="center" shrinkToFit="1"/>
    </xf>
    <xf numFmtId="188" fontId="20" fillId="0" borderId="1" xfId="8" applyNumberFormat="1" applyFont="1" applyFill="1" applyBorder="1" applyAlignment="1">
      <alignment horizontal="right" vertical="center" shrinkToFit="1"/>
    </xf>
    <xf numFmtId="181" fontId="19" fillId="3" borderId="1" xfId="17" applyNumberFormat="1" applyFont="1" applyFill="1" applyBorder="1" applyAlignment="1">
      <alignment vertical="center"/>
    </xf>
    <xf numFmtId="181" fontId="19" fillId="0" borderId="3" xfId="2" applyNumberFormat="1" applyFont="1" applyBorder="1" applyAlignment="1">
      <alignment horizontal="right" vertical="center" shrinkToFit="1"/>
    </xf>
    <xf numFmtId="181" fontId="19" fillId="0" borderId="1" xfId="8" applyNumberFormat="1" applyFont="1" applyFill="1" applyBorder="1" applyAlignment="1">
      <alignment horizontal="right" vertical="center" shrinkToFit="1"/>
    </xf>
    <xf numFmtId="181" fontId="19" fillId="0" borderId="3" xfId="8" applyNumberFormat="1" applyFont="1" applyFill="1" applyBorder="1" applyAlignment="1">
      <alignment horizontal="right" vertical="center" shrinkToFit="1"/>
    </xf>
    <xf numFmtId="181" fontId="19" fillId="0" borderId="1" xfId="8" applyNumberFormat="1" applyFont="1" applyFill="1" applyBorder="1" applyAlignment="1">
      <alignment vertical="center"/>
    </xf>
    <xf numFmtId="188" fontId="14" fillId="0" borderId="7" xfId="8" applyNumberFormat="1" applyFont="1" applyFill="1" applyBorder="1" applyAlignment="1">
      <alignment horizontal="center" vertical="center"/>
    </xf>
    <xf numFmtId="188" fontId="19" fillId="0" borderId="3" xfId="8" applyNumberFormat="1" applyFont="1" applyFill="1" applyBorder="1" applyAlignment="1">
      <alignment horizontal="right" vertical="center" shrinkToFit="1"/>
    </xf>
    <xf numFmtId="176" fontId="19" fillId="0" borderId="1" xfId="15" applyNumberFormat="1" applyFont="1" applyFill="1" applyBorder="1" applyAlignment="1">
      <alignment vertical="center"/>
    </xf>
    <xf numFmtId="180" fontId="20" fillId="0" borderId="1" xfId="8" applyNumberFormat="1" applyFont="1" applyFill="1" applyBorder="1" applyAlignment="1">
      <alignment horizontal="right" vertical="center" shrinkToFit="1"/>
    </xf>
    <xf numFmtId="176" fontId="20" fillId="0" borderId="1" xfId="8" applyFont="1" applyFill="1" applyBorder="1" applyAlignment="1">
      <alignment horizontal="right" vertical="center" shrinkToFit="1"/>
    </xf>
    <xf numFmtId="180" fontId="19" fillId="0" borderId="1" xfId="8" applyNumberFormat="1" applyFont="1" applyFill="1" applyBorder="1" applyAlignment="1">
      <alignment vertical="center"/>
    </xf>
    <xf numFmtId="176" fontId="19" fillId="0" borderId="1" xfId="8" applyFont="1" applyFill="1" applyBorder="1" applyAlignment="1">
      <alignment vertical="center"/>
    </xf>
    <xf numFmtId="180" fontId="19" fillId="0" borderId="1" xfId="8" applyNumberFormat="1" applyFont="1" applyFill="1" applyBorder="1" applyAlignment="1">
      <alignment horizontal="center" vertical="center"/>
    </xf>
    <xf numFmtId="176" fontId="19" fillId="0" borderId="1" xfId="8" applyFont="1" applyFill="1" applyBorder="1" applyAlignment="1">
      <alignment horizontal="center" vertical="center"/>
    </xf>
    <xf numFmtId="188" fontId="52" fillId="0" borderId="1" xfId="8" applyNumberFormat="1" applyFont="1" applyFill="1" applyBorder="1" applyAlignment="1">
      <alignment horizontal="center" vertical="center"/>
    </xf>
    <xf numFmtId="176" fontId="52" fillId="0" borderId="1" xfId="8" applyNumberFormat="1" applyFont="1" applyFill="1" applyBorder="1" applyAlignment="1">
      <alignment horizontal="center" vertical="center"/>
    </xf>
    <xf numFmtId="176" fontId="13" fillId="0" borderId="1" xfId="8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3" fontId="13" fillId="0" borderId="1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center"/>
    </xf>
    <xf numFmtId="49" fontId="19" fillId="0" borderId="1" xfId="4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shrinkToFit="1"/>
    </xf>
    <xf numFmtId="1" fontId="14" fillId="0" borderId="1" xfId="0" applyNumberFormat="1" applyFont="1" applyBorder="1" applyAlignment="1">
      <alignment horizontal="center" shrinkToFit="1"/>
    </xf>
    <xf numFmtId="185" fontId="16" fillId="4" borderId="1" xfId="10" applyNumberFormat="1" applyFont="1" applyFill="1" applyBorder="1" applyAlignment="1"/>
    <xf numFmtId="0" fontId="14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/>
    </xf>
    <xf numFmtId="183" fontId="16" fillId="0" borderId="1" xfId="0" applyNumberFormat="1" applyFont="1" applyFill="1" applyBorder="1" applyAlignment="1"/>
    <xf numFmtId="185" fontId="16" fillId="0" borderId="1" xfId="10" applyNumberFormat="1" applyFont="1" applyBorder="1" applyAlignment="1">
      <alignment horizontal="right" shrinkToFit="1"/>
    </xf>
    <xf numFmtId="0" fontId="5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185" fontId="16" fillId="0" borderId="1" xfId="10" applyNumberFormat="1" applyFont="1" applyBorder="1" applyAlignment="1">
      <alignment shrinkToFit="1"/>
    </xf>
    <xf numFmtId="184" fontId="14" fillId="0" borderId="1" xfId="0" applyNumberFormat="1" applyFont="1" applyBorder="1" applyAlignment="1">
      <alignment horizontal="center" shrinkToFit="1"/>
    </xf>
    <xf numFmtId="0" fontId="14" fillId="0" borderId="1" xfId="0" applyFont="1" applyFill="1" applyBorder="1" applyAlignment="1">
      <alignment horizontal="center"/>
    </xf>
    <xf numFmtId="188" fontId="13" fillId="0" borderId="1" xfId="8" applyNumberFormat="1" applyFont="1" applyFill="1" applyBorder="1" applyAlignment="1">
      <alignment horizontal="center" vertical="center"/>
    </xf>
    <xf numFmtId="188" fontId="13" fillId="0" borderId="1" xfId="8" applyNumberFormat="1" applyFont="1" applyFill="1" applyBorder="1" applyAlignment="1">
      <alignment vertical="center"/>
    </xf>
    <xf numFmtId="188" fontId="13" fillId="0" borderId="1" xfId="8" applyNumberFormat="1" applyFont="1" applyFill="1" applyBorder="1" applyAlignment="1">
      <alignment horizontal="right" vertical="center"/>
    </xf>
    <xf numFmtId="188" fontId="18" fillId="0" borderId="1" xfId="8" applyNumberFormat="1" applyFont="1" applyFill="1" applyBorder="1" applyAlignment="1">
      <alignment horizontal="right" vertical="center" shrinkToFit="1"/>
    </xf>
    <xf numFmtId="188" fontId="19" fillId="0" borderId="7" xfId="8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" xfId="4" applyNumberFormat="1" applyFont="1" applyFill="1" applyBorder="1" applyAlignment="1">
      <alignment horizontal="center" vertical="center"/>
    </xf>
    <xf numFmtId="176" fontId="13" fillId="0" borderId="1" xfId="8" applyNumberFormat="1" applyFont="1" applyFill="1" applyBorder="1" applyAlignment="1">
      <alignment vertical="center"/>
    </xf>
    <xf numFmtId="176" fontId="13" fillId="0" borderId="1" xfId="8" applyNumberFormat="1" applyFont="1" applyFill="1" applyBorder="1" applyAlignment="1">
      <alignment horizontal="right" vertical="center" shrinkToFit="1"/>
    </xf>
    <xf numFmtId="176" fontId="13" fillId="0" borderId="1" xfId="8" applyNumberFormat="1" applyFont="1" applyFill="1" applyBorder="1" applyAlignment="1">
      <alignment horizontal="right" vertical="center"/>
    </xf>
    <xf numFmtId="49" fontId="19" fillId="3" borderId="1" xfId="8" applyNumberFormat="1" applyFont="1" applyFill="1" applyBorder="1" applyAlignment="1">
      <alignment vertical="top" wrapText="1"/>
    </xf>
    <xf numFmtId="179" fontId="19" fillId="0" borderId="1" xfId="8" applyNumberFormat="1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1" fontId="60" fillId="0" borderId="1" xfId="0" applyNumberFormat="1" applyFont="1" applyBorder="1" applyAlignment="1">
      <alignment horizontal="left" shrinkToFit="1"/>
    </xf>
    <xf numFmtId="176" fontId="19" fillId="0" borderId="1" xfId="8" applyNumberFormat="1" applyFont="1" applyFill="1" applyBorder="1" applyAlignment="1">
      <alignment vertical="center"/>
    </xf>
    <xf numFmtId="176" fontId="19" fillId="0" borderId="1" xfId="8" applyNumberFormat="1" applyFont="1" applyFill="1" applyBorder="1" applyAlignment="1">
      <alignment horizontal="right" vertical="center" shrinkToFit="1"/>
    </xf>
    <xf numFmtId="176" fontId="19" fillId="0" borderId="3" xfId="8" applyNumberFormat="1" applyFont="1" applyFill="1" applyBorder="1" applyAlignment="1">
      <alignment horizontal="right" vertical="center" shrinkToFit="1"/>
    </xf>
    <xf numFmtId="176" fontId="19" fillId="0" borderId="1" xfId="8" applyFont="1" applyFill="1" applyBorder="1" applyAlignment="1">
      <alignment horizontal="right" vertical="center" shrinkToFit="1"/>
    </xf>
    <xf numFmtId="187" fontId="19" fillId="0" borderId="1" xfId="10" applyNumberFormat="1" applyFont="1" applyFill="1" applyBorder="1" applyAlignment="1">
      <alignment horizontal="right" vertical="center" wrapText="1"/>
    </xf>
    <xf numFmtId="176" fontId="14" fillId="0" borderId="5" xfId="8" applyNumberFormat="1" applyFont="1" applyFill="1" applyBorder="1" applyAlignment="1">
      <alignment horizontal="left" vertical="center"/>
    </xf>
    <xf numFmtId="49" fontId="19" fillId="3" borderId="1" xfId="8" applyNumberFormat="1" applyFont="1" applyFill="1" applyBorder="1" applyAlignment="1">
      <alignment horizontal="right" wrapText="1"/>
    </xf>
    <xf numFmtId="49" fontId="19" fillId="3" borderId="1" xfId="8" applyNumberFormat="1" applyFont="1" applyFill="1" applyBorder="1" applyAlignment="1">
      <alignment vertical="justify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6" fontId="19" fillId="0" borderId="1" xfId="8" applyNumberFormat="1" applyFont="1" applyFill="1" applyBorder="1" applyAlignment="1">
      <alignment horizontal="right" vertical="center" wrapText="1" shrinkToFit="1"/>
    </xf>
    <xf numFmtId="185" fontId="16" fillId="0" borderId="1" xfId="0" applyNumberFormat="1" applyFont="1" applyFill="1" applyBorder="1" applyAlignment="1">
      <alignment horizontal="right"/>
    </xf>
    <xf numFmtId="1" fontId="19" fillId="0" borderId="1" xfId="0" applyNumberFormat="1" applyFont="1" applyBorder="1" applyAlignment="1">
      <alignment horizontal="left" shrinkToFit="1"/>
    </xf>
    <xf numFmtId="0" fontId="14" fillId="6" borderId="1" xfId="0" applyFont="1" applyFill="1" applyBorder="1" applyAlignment="1">
      <alignment horizontal="left" vertical="center" wrapText="1" shrinkToFi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vertical="center"/>
    </xf>
    <xf numFmtId="0" fontId="44" fillId="0" borderId="5" xfId="0" applyFont="1" applyBorder="1" applyAlignment="1">
      <alignment horizontal="left" vertical="center"/>
    </xf>
    <xf numFmtId="177" fontId="44" fillId="0" borderId="5" xfId="3" applyNumberFormat="1" applyFont="1" applyFill="1" applyBorder="1" applyAlignment="1">
      <alignment horizontal="left" vertical="center"/>
    </xf>
    <xf numFmtId="177" fontId="44" fillId="0" borderId="5" xfId="3" applyNumberFormat="1" applyFont="1" applyFill="1" applyBorder="1" applyAlignment="1">
      <alignment vertical="center"/>
    </xf>
    <xf numFmtId="177" fontId="44" fillId="0" borderId="7" xfId="3" applyNumberFormat="1" applyFont="1" applyFill="1" applyBorder="1" applyAlignment="1">
      <alignment horizontal="left" vertical="center"/>
    </xf>
    <xf numFmtId="177" fontId="44" fillId="0" borderId="5" xfId="0" applyNumberFormat="1" applyFont="1" applyFill="1" applyBorder="1" applyAlignment="1">
      <alignment horizontal="left" vertical="center"/>
    </xf>
    <xf numFmtId="177" fontId="13" fillId="0" borderId="9" xfId="3" applyNumberFormat="1" applyFont="1" applyFill="1" applyBorder="1" applyAlignment="1">
      <alignment horizontal="center" vertical="center"/>
    </xf>
    <xf numFmtId="177" fontId="13" fillId="0" borderId="2" xfId="3" applyNumberFormat="1" applyFont="1" applyFill="1" applyBorder="1" applyAlignment="1">
      <alignment horizontal="center" vertical="center"/>
    </xf>
    <xf numFmtId="177" fontId="13" fillId="0" borderId="12" xfId="3" applyNumberFormat="1" applyFont="1" applyFill="1" applyBorder="1" applyAlignment="1">
      <alignment horizontal="center" vertical="center"/>
    </xf>
    <xf numFmtId="49" fontId="52" fillId="0" borderId="1" xfId="4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/>
    <xf numFmtId="177" fontId="0" fillId="0" borderId="24" xfId="0" applyNumberFormat="1" applyFont="1" applyFill="1" applyBorder="1" applyAlignment="1"/>
    <xf numFmtId="0" fontId="7" fillId="0" borderId="24" xfId="0" applyFont="1" applyFill="1" applyBorder="1" applyAlignment="1"/>
    <xf numFmtId="0" fontId="0" fillId="0" borderId="24" xfId="0" applyFont="1" applyFill="1" applyBorder="1" applyAlignment="1"/>
    <xf numFmtId="0" fontId="54" fillId="0" borderId="11" xfId="0" applyFont="1" applyFill="1" applyBorder="1" applyAlignment="1"/>
    <xf numFmtId="0" fontId="54" fillId="0" borderId="24" xfId="0" applyFont="1" applyFill="1" applyBorder="1" applyAlignment="1"/>
    <xf numFmtId="177" fontId="0" fillId="0" borderId="12" xfId="0" applyNumberFormat="1" applyFont="1" applyFill="1" applyBorder="1" applyAlignment="1"/>
    <xf numFmtId="2" fontId="0" fillId="0" borderId="12" xfId="0" applyNumberFormat="1" applyFont="1" applyFill="1" applyBorder="1" applyAlignment="1"/>
    <xf numFmtId="0" fontId="7" fillId="0" borderId="11" xfId="0" applyFont="1" applyFill="1" applyBorder="1" applyAlignment="1"/>
    <xf numFmtId="0" fontId="0" fillId="0" borderId="24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center"/>
    </xf>
    <xf numFmtId="43" fontId="14" fillId="0" borderId="1" xfId="0" applyNumberFormat="1" applyFont="1" applyFill="1" applyBorder="1" applyAlignment="1">
      <alignment horizontal="center" vertical="center"/>
    </xf>
    <xf numFmtId="43" fontId="16" fillId="3" borderId="1" xfId="0" applyNumberFormat="1" applyFont="1" applyFill="1" applyBorder="1" applyAlignment="1">
      <alignment horizontal="center" vertical="center"/>
    </xf>
    <xf numFmtId="0" fontId="14" fillId="0" borderId="32" xfId="0" applyFont="1" applyBorder="1"/>
    <xf numFmtId="0" fontId="16" fillId="0" borderId="5" xfId="0" applyFont="1" applyFill="1" applyBorder="1" applyAlignment="1">
      <alignment horizontal="left" vertical="center" wrapText="1" shrinkToFit="1"/>
    </xf>
    <xf numFmtId="189" fontId="21" fillId="0" borderId="33" xfId="10" applyNumberFormat="1" applyFont="1" applyBorder="1"/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89" fontId="14" fillId="0" borderId="1" xfId="10" applyNumberFormat="1" applyFont="1" applyFill="1" applyBorder="1" applyAlignment="1">
      <alignment vertical="center"/>
    </xf>
    <xf numFmtId="189" fontId="14" fillId="0" borderId="1" xfId="10" applyNumberFormat="1" applyFont="1" applyBorder="1" applyAlignment="1">
      <alignment vertical="center"/>
    </xf>
    <xf numFmtId="189" fontId="14" fillId="0" borderId="1" xfId="10" applyNumberFormat="1" applyFont="1" applyFill="1" applyBorder="1"/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6" fillId="0" borderId="1" xfId="0" applyFont="1" applyFill="1" applyBorder="1" applyAlignment="1">
      <alignment wrapText="1"/>
    </xf>
    <xf numFmtId="179" fontId="14" fillId="0" borderId="1" xfId="8" applyNumberFormat="1" applyFont="1" applyFill="1" applyBorder="1" applyAlignment="1"/>
    <xf numFmtId="179" fontId="14" fillId="3" borderId="1" xfId="8" applyNumberFormat="1" applyFont="1" applyFill="1" applyBorder="1" applyAlignment="1"/>
    <xf numFmtId="190" fontId="14" fillId="0" borderId="1" xfId="0" applyNumberFormat="1" applyFont="1" applyFill="1" applyBorder="1" applyAlignment="1"/>
    <xf numFmtId="190" fontId="16" fillId="0" borderId="1" xfId="0" applyNumberFormat="1" applyFont="1" applyFill="1" applyBorder="1" applyAlignment="1"/>
    <xf numFmtId="190" fontId="14" fillId="0" borderId="1" xfId="0" applyNumberFormat="1" applyFont="1" applyBorder="1" applyAlignment="1">
      <alignment horizontal="center" vertical="center"/>
    </xf>
    <xf numFmtId="190" fontId="16" fillId="0" borderId="1" xfId="8" applyNumberFormat="1" applyFont="1" applyFill="1" applyBorder="1" applyAlignment="1"/>
    <xf numFmtId="190" fontId="14" fillId="0" borderId="1" xfId="10" applyNumberFormat="1" applyFont="1" applyFill="1" applyBorder="1" applyAlignment="1">
      <alignment vertical="center"/>
    </xf>
    <xf numFmtId="190" fontId="14" fillId="0" borderId="1" xfId="10" applyNumberFormat="1" applyFont="1" applyFill="1" applyBorder="1"/>
    <xf numFmtId="185" fontId="14" fillId="0" borderId="1" xfId="10" applyNumberFormat="1" applyFont="1" applyBorder="1" applyAlignment="1">
      <alignment vertical="center"/>
    </xf>
    <xf numFmtId="185" fontId="14" fillId="0" borderId="1" xfId="10" applyNumberFormat="1" applyFont="1" applyBorder="1"/>
    <xf numFmtId="185" fontId="14" fillId="0" borderId="1" xfId="10" applyNumberFormat="1" applyFont="1" applyFill="1" applyBorder="1" applyAlignment="1">
      <alignment vertical="center"/>
    </xf>
    <xf numFmtId="185" fontId="14" fillId="0" borderId="1" xfId="10" applyNumberFormat="1" applyFont="1" applyFill="1" applyBorder="1"/>
    <xf numFmtId="185" fontId="21" fillId="0" borderId="1" xfId="10" applyNumberFormat="1" applyFont="1" applyBorder="1"/>
    <xf numFmtId="185" fontId="14" fillId="0" borderId="1" xfId="0" applyNumberFormat="1" applyFont="1" applyBorder="1" applyAlignment="1">
      <alignment horizontal="center" vertical="center"/>
    </xf>
    <xf numFmtId="185" fontId="16" fillId="0" borderId="1" xfId="8" applyNumberFormat="1" applyFont="1" applyFill="1" applyBorder="1" applyAlignment="1"/>
    <xf numFmtId="185" fontId="16" fillId="3" borderId="1" xfId="8" applyNumberFormat="1" applyFont="1" applyFill="1" applyBorder="1" applyAlignment="1"/>
    <xf numFmtId="185" fontId="21" fillId="0" borderId="33" xfId="10" applyNumberFormat="1" applyFont="1" applyBorder="1"/>
    <xf numFmtId="185" fontId="14" fillId="2" borderId="1" xfId="8" applyNumberFormat="1" applyFont="1" applyFill="1" applyBorder="1" applyAlignment="1"/>
    <xf numFmtId="185" fontId="14" fillId="0" borderId="1" xfId="8" applyNumberFormat="1" applyFont="1" applyFill="1" applyBorder="1" applyAlignment="1"/>
    <xf numFmtId="0" fontId="21" fillId="0" borderId="35" xfId="0" applyFont="1" applyBorder="1" applyAlignment="1">
      <alignment wrapText="1"/>
    </xf>
    <xf numFmtId="185" fontId="21" fillId="0" borderId="1" xfId="8" applyNumberFormat="1" applyFont="1" applyFill="1" applyBorder="1" applyAlignment="1">
      <alignment horizontal="right"/>
    </xf>
    <xf numFmtId="177" fontId="13" fillId="0" borderId="10" xfId="3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9" fillId="0" borderId="10" xfId="3" applyNumberFormat="1" applyFont="1" applyFill="1" applyBorder="1" applyAlignment="1">
      <alignment horizontal="left" vertical="center"/>
    </xf>
    <xf numFmtId="177" fontId="19" fillId="0" borderId="7" xfId="3" applyNumberFormat="1" applyFont="1" applyFill="1" applyBorder="1" applyAlignment="1">
      <alignment horizontal="left" vertical="center"/>
    </xf>
    <xf numFmtId="177" fontId="19" fillId="0" borderId="5" xfId="3" applyNumberFormat="1" applyFont="1" applyFill="1" applyBorder="1" applyAlignment="1">
      <alignment horizontal="left" vertical="center"/>
    </xf>
    <xf numFmtId="49" fontId="13" fillId="0" borderId="10" xfId="4" applyNumberFormat="1" applyFont="1" applyFill="1" applyBorder="1" applyAlignment="1">
      <alignment horizontal="center" vertical="center" wrapText="1" shrinkToFit="1"/>
    </xf>
    <xf numFmtId="49" fontId="13" fillId="0" borderId="5" xfId="4" applyNumberFormat="1" applyFont="1" applyFill="1" applyBorder="1" applyAlignment="1">
      <alignment horizontal="center" vertical="center" wrapText="1" shrinkToFit="1"/>
    </xf>
    <xf numFmtId="177" fontId="13" fillId="0" borderId="10" xfId="3" applyNumberFormat="1" applyFont="1" applyFill="1" applyBorder="1" applyAlignment="1">
      <alignment horizontal="left" vertical="center"/>
    </xf>
    <xf numFmtId="177" fontId="13" fillId="0" borderId="7" xfId="3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177" fontId="19" fillId="0" borderId="10" xfId="3" applyNumberFormat="1" applyFont="1" applyFill="1" applyBorder="1" applyAlignment="1">
      <alignment vertical="center"/>
    </xf>
    <xf numFmtId="177" fontId="19" fillId="0" borderId="7" xfId="3" applyNumberFormat="1" applyFont="1" applyFill="1" applyBorder="1" applyAlignment="1">
      <alignment vertical="center"/>
    </xf>
    <xf numFmtId="177" fontId="19" fillId="0" borderId="5" xfId="3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44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6" fontId="19" fillId="0" borderId="3" xfId="1" applyNumberFormat="1" applyFont="1" applyBorder="1" applyAlignment="1">
      <alignment vertical="center" shrinkToFit="1"/>
    </xf>
    <xf numFmtId="177" fontId="19" fillId="0" borderId="9" xfId="3" applyNumberFormat="1" applyFont="1" applyFill="1" applyBorder="1" applyAlignment="1">
      <alignment horizontal="center" vertical="center"/>
    </xf>
    <xf numFmtId="177" fontId="19" fillId="0" borderId="2" xfId="3" applyNumberFormat="1" applyFont="1" applyFill="1" applyBorder="1" applyAlignment="1">
      <alignment horizontal="center" vertical="center"/>
    </xf>
    <xf numFmtId="177" fontId="19" fillId="0" borderId="12" xfId="3" applyNumberFormat="1" applyFont="1" applyFill="1" applyBorder="1" applyAlignment="1">
      <alignment horizontal="center" vertical="center"/>
    </xf>
    <xf numFmtId="176" fontId="19" fillId="0" borderId="0" xfId="8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/>
    </xf>
    <xf numFmtId="179" fontId="14" fillId="0" borderId="1" xfId="8" applyNumberFormat="1" applyFont="1" applyFill="1" applyBorder="1" applyAlignment="1">
      <alignment wrapText="1"/>
    </xf>
    <xf numFmtId="43" fontId="14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185" fontId="14" fillId="0" borderId="1" xfId="10" applyNumberFormat="1" applyFont="1" applyFill="1" applyBorder="1" applyAlignment="1">
      <alignment horizontal="right" vertical="center"/>
    </xf>
    <xf numFmtId="0" fontId="31" fillId="0" borderId="0" xfId="0" applyFont="1" applyBorder="1" applyAlignment="1"/>
    <xf numFmtId="0" fontId="51" fillId="0" borderId="0" xfId="0" applyFont="1" applyBorder="1" applyAlignment="1"/>
    <xf numFmtId="0" fontId="49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31" fillId="0" borderId="0" xfId="0" applyFont="1" applyAlignment="1"/>
    <xf numFmtId="0" fontId="14" fillId="0" borderId="0" xfId="0" applyFont="1" applyBorder="1" applyAlignment="1"/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1" fillId="0" borderId="0" xfId="0" quotePrefix="1" applyFont="1" applyFill="1" applyBorder="1" applyAlignment="1">
      <alignment horizontal="right" vertical="center"/>
    </xf>
    <xf numFmtId="0" fontId="16" fillId="0" borderId="2" xfId="0" quotePrefix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77" fontId="19" fillId="0" borderId="27" xfId="3" applyNumberFormat="1" applyFont="1" applyFill="1" applyBorder="1" applyAlignment="1">
      <alignment horizontal="center" vertical="center"/>
    </xf>
    <xf numFmtId="177" fontId="19" fillId="0" borderId="14" xfId="3" applyNumberFormat="1" applyFont="1" applyFill="1" applyBorder="1" applyAlignment="1">
      <alignment horizontal="center" vertical="center"/>
    </xf>
    <xf numFmtId="177" fontId="19" fillId="0" borderId="15" xfId="3" applyNumberFormat="1" applyFont="1" applyFill="1" applyBorder="1" applyAlignment="1">
      <alignment horizontal="center" vertical="center"/>
    </xf>
    <xf numFmtId="49" fontId="13" fillId="0" borderId="10" xfId="4" applyNumberFormat="1" applyFont="1" applyFill="1" applyBorder="1" applyAlignment="1">
      <alignment horizontal="center" vertical="center" wrapText="1" shrinkToFit="1"/>
    </xf>
    <xf numFmtId="49" fontId="13" fillId="0" borderId="5" xfId="4" applyNumberFormat="1" applyFont="1" applyFill="1" applyBorder="1" applyAlignment="1">
      <alignment horizontal="center" vertical="center" wrapText="1" shrinkToFit="1"/>
    </xf>
    <xf numFmtId="177" fontId="13" fillId="0" borderId="1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vertical="center"/>
    </xf>
    <xf numFmtId="177" fontId="13" fillId="0" borderId="5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7" fontId="19" fillId="0" borderId="10" xfId="3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177" fontId="19" fillId="0" borderId="25" xfId="3" applyNumberFormat="1" applyFont="1" applyFill="1" applyBorder="1" applyAlignment="1">
      <alignment horizontal="left" vertical="center"/>
    </xf>
    <xf numFmtId="49" fontId="15" fillId="0" borderId="10" xfId="4" applyNumberFormat="1" applyFont="1" applyFill="1" applyBorder="1" applyAlignment="1">
      <alignment horizontal="center" vertical="center" wrapText="1" shrinkToFit="1"/>
    </xf>
    <xf numFmtId="49" fontId="15" fillId="0" borderId="5" xfId="4" applyNumberFormat="1" applyFont="1" applyFill="1" applyBorder="1" applyAlignment="1">
      <alignment horizontal="center" vertical="center" wrapText="1" shrinkToFit="1"/>
    </xf>
    <xf numFmtId="177" fontId="44" fillId="0" borderId="26" xfId="3" applyNumberFormat="1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7" fontId="13" fillId="0" borderId="10" xfId="3" applyNumberFormat="1" applyFont="1" applyFill="1" applyBorder="1" applyAlignment="1">
      <alignment horizontal="left" vertical="center"/>
    </xf>
    <xf numFmtId="177" fontId="13" fillId="0" borderId="7" xfId="3" applyNumberFormat="1" applyFont="1" applyFill="1" applyBorder="1" applyAlignment="1">
      <alignment horizontal="left" vertical="center"/>
    </xf>
    <xf numFmtId="177" fontId="13" fillId="0" borderId="5" xfId="3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177" fontId="13" fillId="0" borderId="10" xfId="3" applyNumberFormat="1" applyFont="1" applyFill="1" applyBorder="1" applyAlignment="1">
      <alignment horizontal="center" vertical="center"/>
    </xf>
    <xf numFmtId="177" fontId="13" fillId="0" borderId="7" xfId="3" applyNumberFormat="1" applyFont="1" applyFill="1" applyBorder="1" applyAlignment="1">
      <alignment horizontal="center" vertical="center"/>
    </xf>
    <xf numFmtId="177" fontId="13" fillId="0" borderId="5" xfId="3" applyNumberFormat="1" applyFont="1" applyFill="1" applyBorder="1" applyAlignment="1">
      <alignment horizontal="center" vertical="center"/>
    </xf>
    <xf numFmtId="177" fontId="13" fillId="0" borderId="10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177" fontId="13" fillId="0" borderId="5" xfId="3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 shrinkToFit="1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177" fontId="13" fillId="0" borderId="10" xfId="3" applyNumberFormat="1" applyFont="1" applyBorder="1" applyAlignment="1">
      <alignment horizontal="center" vertical="center"/>
    </xf>
    <xf numFmtId="177" fontId="13" fillId="0" borderId="7" xfId="3" applyNumberFormat="1" applyFont="1" applyBorder="1" applyAlignment="1">
      <alignment horizontal="center" vertical="center"/>
    </xf>
    <xf numFmtId="177" fontId="13" fillId="0" borderId="5" xfId="3" applyNumberFormat="1" applyFont="1" applyBorder="1" applyAlignment="1">
      <alignment horizontal="center" vertical="center"/>
    </xf>
    <xf numFmtId="177" fontId="19" fillId="0" borderId="10" xfId="3" applyNumberFormat="1" applyFont="1" applyFill="1" applyBorder="1" applyAlignment="1">
      <alignment horizontal="left" vertical="center"/>
    </xf>
    <xf numFmtId="177" fontId="19" fillId="0" borderId="7" xfId="3" applyNumberFormat="1" applyFont="1" applyFill="1" applyBorder="1" applyAlignment="1">
      <alignment horizontal="left" vertical="center"/>
    </xf>
    <xf numFmtId="177" fontId="19" fillId="0" borderId="5" xfId="3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/>
    </xf>
    <xf numFmtId="177" fontId="13" fillId="0" borderId="27" xfId="3" applyNumberFormat="1" applyFont="1" applyFill="1" applyBorder="1" applyAlignment="1">
      <alignment horizontal="center" vertical="center"/>
    </xf>
    <xf numFmtId="177" fontId="13" fillId="0" borderId="14" xfId="3" applyNumberFormat="1" applyFont="1" applyFill="1" applyBorder="1" applyAlignment="1">
      <alignment horizontal="center" vertical="center"/>
    </xf>
    <xf numFmtId="177" fontId="13" fillId="0" borderId="15" xfId="3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left" vertical="center"/>
    </xf>
    <xf numFmtId="177" fontId="13" fillId="0" borderId="7" xfId="0" applyNumberFormat="1" applyFont="1" applyFill="1" applyBorder="1" applyAlignment="1">
      <alignment horizontal="left" vertical="center"/>
    </xf>
    <xf numFmtId="177" fontId="13" fillId="0" borderId="5" xfId="0" applyNumberFormat="1" applyFont="1" applyFill="1" applyBorder="1" applyAlignment="1">
      <alignment horizontal="left" vertical="center"/>
    </xf>
    <xf numFmtId="177" fontId="13" fillId="0" borderId="26" xfId="3" applyNumberFormat="1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7" fontId="13" fillId="0" borderId="1" xfId="3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177" fontId="13" fillId="0" borderId="25" xfId="3" applyNumberFormat="1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49" fontId="19" fillId="0" borderId="1" xfId="0" applyNumberFormat="1" applyFont="1" applyFill="1" applyBorder="1" applyAlignment="1">
      <alignment vertical="center" wrapText="1"/>
    </xf>
    <xf numFmtId="177" fontId="19" fillId="0" borderId="10" xfId="3" applyNumberFormat="1" applyFont="1" applyFill="1" applyBorder="1" applyAlignment="1">
      <alignment vertical="center"/>
    </xf>
    <xf numFmtId="177" fontId="19" fillId="0" borderId="7" xfId="3" applyNumberFormat="1" applyFont="1" applyFill="1" applyBorder="1" applyAlignment="1">
      <alignment vertical="center"/>
    </xf>
    <xf numFmtId="177" fontId="19" fillId="0" borderId="5" xfId="3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77" fontId="19" fillId="0" borderId="10" xfId="3" applyNumberFormat="1" applyFont="1" applyFill="1" applyBorder="1" applyAlignment="1">
      <alignment horizontal="left" vertical="center" wrapText="1"/>
    </xf>
    <xf numFmtId="177" fontId="19" fillId="0" borderId="7" xfId="3" applyNumberFormat="1" applyFont="1" applyFill="1" applyBorder="1" applyAlignment="1">
      <alignment horizontal="left" vertical="center" wrapText="1"/>
    </xf>
    <xf numFmtId="177" fontId="19" fillId="0" borderId="5" xfId="3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 shrinkToFit="1"/>
    </xf>
    <xf numFmtId="0" fontId="61" fillId="0" borderId="10" xfId="0" applyFont="1" applyFill="1" applyBorder="1" applyAlignment="1">
      <alignment horizontal="left" vertical="center" wrapText="1" shrinkToFit="1"/>
    </xf>
    <xf numFmtId="0" fontId="62" fillId="0" borderId="5" xfId="0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177" fontId="19" fillId="0" borderId="28" xfId="3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 shrinkToFit="1"/>
    </xf>
    <xf numFmtId="0" fontId="44" fillId="0" borderId="1" xfId="0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7" applyFont="1" applyFill="1" applyBorder="1" applyAlignment="1"/>
    <xf numFmtId="0" fontId="14" fillId="0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 vertical="center" wrapText="1"/>
    </xf>
    <xf numFmtId="0" fontId="40" fillId="0" borderId="0" xfId="0" applyFont="1" applyBorder="1" applyAlignment="1">
      <alignment wrapText="1"/>
    </xf>
    <xf numFmtId="0" fontId="26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26" fillId="0" borderId="0" xfId="0" applyFont="1" applyBorder="1" applyAlignment="1">
      <alignment vertical="top"/>
    </xf>
    <xf numFmtId="0" fontId="45" fillId="0" borderId="0" xfId="0" applyFont="1" applyBorder="1" applyAlignment="1"/>
    <xf numFmtId="0" fontId="14" fillId="0" borderId="2" xfId="0" applyFont="1" applyFill="1" applyBorder="1" applyAlignment="1">
      <alignment horizontal="right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5" fillId="0" borderId="23" xfId="4" applyNumberFormat="1" applyFont="1" applyFill="1" applyBorder="1" applyAlignment="1">
      <alignment horizontal="center" vertical="center" wrapText="1" shrinkToFit="1"/>
    </xf>
    <xf numFmtId="177" fontId="13" fillId="0" borderId="18" xfId="3" applyNumberFormat="1" applyFont="1" applyFill="1" applyBorder="1" applyAlignment="1">
      <alignment horizontal="left" vertical="center"/>
    </xf>
    <xf numFmtId="177" fontId="13" fillId="0" borderId="30" xfId="3" applyNumberFormat="1" applyFont="1" applyFill="1" applyBorder="1" applyAlignment="1">
      <alignment horizontal="left" vertical="center"/>
    </xf>
  </cellXfs>
  <cellStyles count="19">
    <cellStyle name="一般" xfId="0" builtinId="0"/>
    <cellStyle name="一般 2" xfId="1"/>
    <cellStyle name="一般 2 2" xfId="2"/>
    <cellStyle name="一般 4" xfId="18"/>
    <cellStyle name="一般_cpmi_c" xfId="3"/>
    <cellStyle name="一般_cpmi_d" xfId="4"/>
    <cellStyle name="一般_pcc_c" xfId="5"/>
    <cellStyle name="一般_工程開竣工報告" xfId="6"/>
    <cellStyle name="一般_單價分析表" xfId="7"/>
    <cellStyle name="一般_詳細價目表" xfId="14"/>
    <cellStyle name="千分位" xfId="8" builtinId="3"/>
    <cellStyle name="千分位 2" xfId="9"/>
    <cellStyle name="千分位 3" xfId="10"/>
    <cellStyle name="千分位 4" xfId="17"/>
    <cellStyle name="千分位[0]" xfId="15" builtinId="6"/>
    <cellStyle name="百分比 2" xfId="11"/>
    <cellStyle name="常规_HE0411" xfId="12"/>
    <cellStyle name="樣式 1" xfId="16"/>
    <cellStyle name="콤마 [0]_L601CPT" xfId="1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8</xdr:row>
      <xdr:rowOff>150494</xdr:rowOff>
    </xdr:from>
    <xdr:to>
      <xdr:col>7</xdr:col>
      <xdr:colOff>9524</xdr:colOff>
      <xdr:row>8</xdr:row>
      <xdr:rowOff>152399</xdr:rowOff>
    </xdr:to>
    <xdr:sp macro="" textlink="">
      <xdr:nvSpPr>
        <xdr:cNvPr id="1169" name="Line 20"/>
        <xdr:cNvSpPr>
          <a:spLocks noChangeShapeType="1"/>
        </xdr:cNvSpPr>
      </xdr:nvSpPr>
      <xdr:spPr bwMode="auto">
        <a:xfrm>
          <a:off x="2476499" y="2350769"/>
          <a:ext cx="1381125" cy="190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</xdr:colOff>
      <xdr:row>7</xdr:row>
      <xdr:rowOff>131442</xdr:rowOff>
    </xdr:from>
    <xdr:to>
      <xdr:col>5</xdr:col>
      <xdr:colOff>1</xdr:colOff>
      <xdr:row>7</xdr:row>
      <xdr:rowOff>133350</xdr:rowOff>
    </xdr:to>
    <xdr:sp macro="" textlink="">
      <xdr:nvSpPr>
        <xdr:cNvPr id="1170" name="Line 21"/>
        <xdr:cNvSpPr>
          <a:spLocks noChangeShapeType="1"/>
        </xdr:cNvSpPr>
      </xdr:nvSpPr>
      <xdr:spPr bwMode="auto">
        <a:xfrm>
          <a:off x="1853565" y="2084067"/>
          <a:ext cx="1194436" cy="1908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</xdr:colOff>
      <xdr:row>6</xdr:row>
      <xdr:rowOff>7620</xdr:rowOff>
    </xdr:from>
    <xdr:to>
      <xdr:col>2</xdr:col>
      <xdr:colOff>22860</xdr:colOff>
      <xdr:row>7</xdr:row>
      <xdr:rowOff>7620</xdr:rowOff>
    </xdr:to>
    <xdr:sp macro="" textlink="">
      <xdr:nvSpPr>
        <xdr:cNvPr id="1172" name="Line 27"/>
        <xdr:cNvSpPr>
          <a:spLocks noChangeShapeType="1"/>
        </xdr:cNvSpPr>
      </xdr:nvSpPr>
      <xdr:spPr bwMode="auto">
        <a:xfrm>
          <a:off x="144780" y="1440180"/>
          <a:ext cx="1539240" cy="51816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9</xdr:row>
      <xdr:rowOff>133350</xdr:rowOff>
    </xdr:from>
    <xdr:to>
      <xdr:col>9</xdr:col>
      <xdr:colOff>171450</xdr:colOff>
      <xdr:row>9</xdr:row>
      <xdr:rowOff>142876</xdr:rowOff>
    </xdr:to>
    <xdr:cxnSp macro="">
      <xdr:nvCxnSpPr>
        <xdr:cNvPr id="1173" name="直線接點 13"/>
        <xdr:cNvCxnSpPr>
          <a:cxnSpLocks noChangeShapeType="1"/>
        </xdr:cNvCxnSpPr>
      </xdr:nvCxnSpPr>
      <xdr:spPr bwMode="auto">
        <a:xfrm flipV="1">
          <a:off x="3429000" y="2581275"/>
          <a:ext cx="1390650" cy="9526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152400</xdr:rowOff>
    </xdr:from>
    <xdr:to>
      <xdr:col>10</xdr:col>
      <xdr:colOff>19050</xdr:colOff>
      <xdr:row>10</xdr:row>
      <xdr:rowOff>152401</xdr:rowOff>
    </xdr:to>
    <xdr:cxnSp macro="">
      <xdr:nvCxnSpPr>
        <xdr:cNvPr id="1179" name="直線接點 24"/>
        <xdr:cNvCxnSpPr>
          <a:cxnSpLocks noChangeShapeType="1"/>
        </xdr:cNvCxnSpPr>
      </xdr:nvCxnSpPr>
      <xdr:spPr bwMode="auto">
        <a:xfrm flipV="1">
          <a:off x="4648200" y="2847975"/>
          <a:ext cx="419100" cy="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B2" sqref="B2:K2"/>
    </sheetView>
  </sheetViews>
  <sheetFormatPr defaultColWidth="9.125" defaultRowHeight="16.5"/>
  <cols>
    <col min="1" max="1" width="20.5" style="2" customWidth="1"/>
    <col min="2" max="2" width="20" style="2" customWidth="1"/>
    <col min="3" max="3" width="5.125" style="2" customWidth="1"/>
    <col min="4" max="4" width="5.25" style="2" customWidth="1"/>
    <col min="5" max="5" width="14" style="2" hidden="1" customWidth="1"/>
    <col min="6" max="6" width="18" style="2" hidden="1" customWidth="1"/>
    <col min="7" max="10" width="3" style="2" customWidth="1"/>
    <col min="11" max="17" width="2.625" style="2" customWidth="1"/>
    <col min="18" max="18" width="3.5" style="2" customWidth="1"/>
    <col min="19" max="19" width="0.125" style="2" hidden="1" customWidth="1"/>
    <col min="20" max="20" width="3" style="2" hidden="1" customWidth="1"/>
    <col min="21" max="21" width="3.5" style="2" hidden="1" customWidth="1"/>
    <col min="22" max="22" width="0.125" style="8" customWidth="1"/>
    <col min="23" max="23" width="0.375" style="2" hidden="1" customWidth="1"/>
    <col min="24" max="26" width="2.625" style="2" customWidth="1"/>
    <col min="27" max="27" width="2.625" customWidth="1"/>
  </cols>
  <sheetData>
    <row r="1" spans="1:27" ht="19.899999999999999" customHeight="1">
      <c r="A1" s="107" t="s">
        <v>103</v>
      </c>
      <c r="B1" s="108">
        <v>103</v>
      </c>
      <c r="C1" s="109" t="s">
        <v>104</v>
      </c>
      <c r="D1" s="110">
        <v>5</v>
      </c>
      <c r="E1" s="111" t="s">
        <v>0</v>
      </c>
      <c r="F1" s="111" t="s">
        <v>1</v>
      </c>
      <c r="G1" s="112" t="s">
        <v>105</v>
      </c>
      <c r="H1" s="112"/>
      <c r="I1" s="113"/>
      <c r="J1" s="109" t="s">
        <v>106</v>
      </c>
      <c r="K1" s="111"/>
      <c r="L1" s="111"/>
      <c r="M1" s="111"/>
      <c r="N1" s="111"/>
      <c r="O1" s="111"/>
      <c r="P1" s="111"/>
      <c r="Q1" s="111"/>
      <c r="R1" s="111"/>
      <c r="S1" s="2">
        <f>INT(B7/10000000)</f>
        <v>0</v>
      </c>
      <c r="T1" s="2">
        <f t="shared" ref="T1:T9" si="0">S1+1</f>
        <v>1</v>
      </c>
      <c r="U1" s="2" t="s">
        <v>3</v>
      </c>
      <c r="V1" s="8" t="e">
        <f>INT(B6/10000000)</f>
        <v>#REF!</v>
      </c>
      <c r="W1" s="2" t="e">
        <f t="shared" ref="W1:W9" si="1">V1+1</f>
        <v>#REF!</v>
      </c>
    </row>
    <row r="2" spans="1:27" ht="19.899999999999999" customHeight="1">
      <c r="A2" s="107" t="s">
        <v>107</v>
      </c>
      <c r="B2" s="398" t="s">
        <v>261</v>
      </c>
      <c r="C2" s="399"/>
      <c r="D2" s="399"/>
      <c r="E2" s="399"/>
      <c r="F2" s="399"/>
      <c r="G2" s="399"/>
      <c r="H2" s="399"/>
      <c r="I2" s="399"/>
      <c r="J2" s="399"/>
      <c r="K2" s="399"/>
      <c r="L2" s="111"/>
      <c r="M2" s="111"/>
      <c r="N2" s="111"/>
      <c r="O2" s="111"/>
      <c r="P2" s="111"/>
      <c r="Q2" s="111"/>
      <c r="R2" s="111"/>
      <c r="S2" s="2">
        <f>INT(B7/1000000)-S1*10</f>
        <v>0</v>
      </c>
      <c r="T2" s="2">
        <f t="shared" si="0"/>
        <v>1</v>
      </c>
      <c r="U2" s="2" t="s">
        <v>4</v>
      </c>
      <c r="V2" s="8" t="e">
        <f>INT(B6/1000000)-V1*10</f>
        <v>#REF!</v>
      </c>
      <c r="W2" s="2" t="e">
        <f t="shared" si="1"/>
        <v>#REF!</v>
      </c>
      <c r="X2" s="7"/>
      <c r="Z2" s="5"/>
    </row>
    <row r="3" spans="1:27" ht="19.899999999999999" customHeight="1">
      <c r="A3" s="107" t="s">
        <v>107</v>
      </c>
      <c r="B3" s="398" t="str">
        <f>B2</f>
        <v>臺中市七層大樓外牆窗台整修工程</v>
      </c>
      <c r="C3" s="398"/>
      <c r="D3" s="398"/>
      <c r="E3" s="398"/>
      <c r="F3" s="398"/>
      <c r="G3" s="398"/>
      <c r="H3" s="398"/>
      <c r="I3" s="398"/>
      <c r="J3" s="398"/>
      <c r="K3" s="398"/>
      <c r="L3" s="111"/>
      <c r="M3" s="111"/>
      <c r="N3" s="111"/>
      <c r="O3" s="111"/>
      <c r="P3" s="111"/>
      <c r="Q3" s="111"/>
      <c r="R3" s="111"/>
      <c r="X3" s="7"/>
      <c r="Z3" s="5"/>
    </row>
    <row r="4" spans="1:27" ht="19.899999999999999" customHeight="1">
      <c r="A4" s="107"/>
      <c r="B4" s="400" t="s">
        <v>258</v>
      </c>
      <c r="C4" s="401"/>
      <c r="D4" s="401"/>
      <c r="E4" s="401"/>
      <c r="F4" s="401"/>
      <c r="G4" s="401"/>
      <c r="H4" s="401"/>
      <c r="I4" s="401"/>
      <c r="J4" s="401"/>
      <c r="K4" s="401"/>
      <c r="L4" s="111"/>
      <c r="M4" s="111"/>
      <c r="N4" s="111"/>
      <c r="O4" s="111"/>
      <c r="P4" s="111"/>
      <c r="Q4" s="111"/>
      <c r="R4" s="111"/>
      <c r="S4" s="6">
        <f>INT(B7/1000000)-S3*10</f>
        <v>0</v>
      </c>
      <c r="T4" s="2">
        <f t="shared" si="0"/>
        <v>1</v>
      </c>
      <c r="U4" s="2" t="s">
        <v>4</v>
      </c>
      <c r="V4" s="8" t="e">
        <f>INT(B6/1000000)-V3*10</f>
        <v>#REF!</v>
      </c>
      <c r="W4" s="2" t="e">
        <f t="shared" si="1"/>
        <v>#REF!</v>
      </c>
      <c r="X4" s="7"/>
      <c r="Z4" s="5"/>
    </row>
    <row r="5" spans="1:27" ht="19.899999999999999" customHeight="1">
      <c r="A5" s="107" t="s">
        <v>108</v>
      </c>
      <c r="B5" s="158" t="s">
        <v>259</v>
      </c>
      <c r="C5" s="108" t="s">
        <v>27</v>
      </c>
      <c r="D5" s="111" t="s">
        <v>27</v>
      </c>
      <c r="E5" s="111" t="str">
        <f>CONCATENATE(B5,C5,D5)</f>
        <v xml:space="preserve">臺中市  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">
        <f>INT(B7/100000)-S1*100-S2*10</f>
        <v>0</v>
      </c>
      <c r="T5" s="2">
        <f t="shared" si="0"/>
        <v>1</v>
      </c>
      <c r="U5" s="2" t="s">
        <v>5</v>
      </c>
      <c r="V5" s="8" t="e">
        <f>INT(B6/100000)-V1*100-V2*10</f>
        <v>#REF!</v>
      </c>
      <c r="W5" s="2" t="e">
        <f t="shared" si="1"/>
        <v>#REF!</v>
      </c>
      <c r="Z5" s="5"/>
    </row>
    <row r="6" spans="1:27" ht="19.899999999999999" customHeight="1">
      <c r="A6" s="107" t="s">
        <v>109</v>
      </c>
      <c r="B6" s="114" t="e">
        <f>#REF!</f>
        <v>#REF!</v>
      </c>
      <c r="C6" s="85" t="s">
        <v>110</v>
      </c>
      <c r="D6" s="111"/>
      <c r="E6" s="109" t="s">
        <v>6</v>
      </c>
      <c r="F6" s="109"/>
      <c r="G6" s="115" t="e">
        <f>CHOOSE(W1,$U1,$U4,$U5,$U6,$U7,$U8,$U9,$U10,$U11,$U12)</f>
        <v>#REF!</v>
      </c>
      <c r="H6" s="116" t="s">
        <v>111</v>
      </c>
      <c r="I6" s="115" t="e">
        <f>CHOOSE(W2,$U1,$U4,$U5,$U6,$U7,$U8,$U9,$U10,$U11,$U12)</f>
        <v>#REF!</v>
      </c>
      <c r="J6" s="116" t="s">
        <v>112</v>
      </c>
      <c r="K6" s="115" t="e">
        <f>CHOOSE(W5,$U1,$U4,$U5,$U6,$U7,$U8,$U9,$U10,$U11,$U12)</f>
        <v>#REF!</v>
      </c>
      <c r="L6" s="116" t="s">
        <v>113</v>
      </c>
      <c r="M6" s="115" t="e">
        <f>CHOOSE(W6,$U1,$U4,$U5,$U6,$U7,$U8,$U9,$U10,$U11,$U12)</f>
        <v>#REF!</v>
      </c>
      <c r="N6" s="116" t="s">
        <v>114</v>
      </c>
      <c r="O6" s="115" t="e">
        <f>CHOOSE(W7,$U1,$U4,$U5,$U6,$U7,$U8,$U9,$U10,$U11,$U12)</f>
        <v>#REF!</v>
      </c>
      <c r="P6" s="116" t="s">
        <v>115</v>
      </c>
      <c r="Q6" s="116"/>
      <c r="R6" s="116"/>
      <c r="S6" s="2">
        <f>INT(B7/10000)-S1*1000-S2*100-S5*10</f>
        <v>0</v>
      </c>
      <c r="T6" s="2">
        <f t="shared" si="0"/>
        <v>1</v>
      </c>
      <c r="U6" s="2" t="s">
        <v>7</v>
      </c>
      <c r="V6" s="8" t="e">
        <f>INT(B6/10000)-V1*1000-V2*100-V5*10</f>
        <v>#REF!</v>
      </c>
      <c r="W6" s="2" t="e">
        <f t="shared" si="1"/>
        <v>#REF!</v>
      </c>
      <c r="Y6" s="3"/>
      <c r="Z6" s="5"/>
      <c r="AA6" s="1"/>
    </row>
    <row r="7" spans="1:27" ht="19.899999999999999" customHeight="1">
      <c r="A7" s="107" t="s">
        <v>116</v>
      </c>
      <c r="B7" s="117"/>
      <c r="C7" s="85" t="s">
        <v>110</v>
      </c>
      <c r="D7" s="111"/>
      <c r="E7" s="111"/>
      <c r="F7" s="111"/>
      <c r="G7" s="115" t="str">
        <f>CHOOSE(T1,$U1,$U2,$U5,$U6,$U7,$U8,$U9,$U10,$U11,$U12)</f>
        <v>○</v>
      </c>
      <c r="H7" s="116" t="s">
        <v>111</v>
      </c>
      <c r="I7" s="115" t="str">
        <f>CHOOSE(T2,$U1,$U2,$U5,$U6,$U7,$U8,$U9,$U10,$U11,$U12)</f>
        <v>○</v>
      </c>
      <c r="J7" s="116" t="s">
        <v>112</v>
      </c>
      <c r="K7" s="115" t="str">
        <f>CHOOSE(T5,$U1,$U2,$U5,$U6,$U7,$U8,$U9,$U10,$U11,$U12)</f>
        <v>○</v>
      </c>
      <c r="L7" s="116" t="s">
        <v>113</v>
      </c>
      <c r="M7" s="115" t="str">
        <f>CHOOSE(T6,$U1,$U2,$U5,$U6,$U7,$U8,$U9,$U10,$U11,$U12)</f>
        <v>○</v>
      </c>
      <c r="N7" s="116" t="s">
        <v>114</v>
      </c>
      <c r="O7" s="115" t="str">
        <f>CHOOSE(T7,$U1,$U2,$U5,$U6,$U7,$U8,$U9,$U10,$U11,$U12)</f>
        <v>○</v>
      </c>
      <c r="P7" s="116" t="s">
        <v>115</v>
      </c>
      <c r="Q7" s="116"/>
      <c r="R7" s="116"/>
      <c r="S7" s="2">
        <f>INT(B7/1000)-S1*10000-S2*1000-S5*100-S6*10</f>
        <v>0</v>
      </c>
      <c r="T7" s="2">
        <f t="shared" si="0"/>
        <v>1</v>
      </c>
      <c r="U7" s="2" t="s">
        <v>8</v>
      </c>
      <c r="V7" s="8" t="e">
        <f>INT(B6/1000)-V1*10000-V2*1000-V5*100-V6*10</f>
        <v>#REF!</v>
      </c>
      <c r="W7" s="2" t="e">
        <f t="shared" si="1"/>
        <v>#REF!</v>
      </c>
    </row>
    <row r="8" spans="1:27" ht="19.899999999999999" customHeight="1">
      <c r="A8" s="107" t="s">
        <v>117</v>
      </c>
      <c r="B8" s="118" t="s">
        <v>27</v>
      </c>
      <c r="C8" s="113">
        <v>0</v>
      </c>
      <c r="D8" s="111" t="s">
        <v>118</v>
      </c>
      <c r="E8" s="111" t="str">
        <f>IF(C8=1,F8,E9)</f>
        <v>地方自營</v>
      </c>
      <c r="F8" s="111" t="str">
        <f>CONCATENATE($B$8,D8)</f>
        <v xml:space="preserve"> 土木包工業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2">
        <f>INT(B7/100)-S1*100000-S2*10000-S5*1000-S6*100-S7*10</f>
        <v>0</v>
      </c>
      <c r="T8" s="2">
        <f t="shared" si="0"/>
        <v>1</v>
      </c>
      <c r="U8" s="2" t="s">
        <v>9</v>
      </c>
      <c r="V8" s="8" t="e">
        <f>INT(B6/100)-V1*100000-V2*10000-V5*1000-V6*100-V7*10</f>
        <v>#REF!</v>
      </c>
      <c r="W8" s="2" t="e">
        <f t="shared" si="1"/>
        <v>#REF!</v>
      </c>
    </row>
    <row r="9" spans="1:27" ht="19.899999999999999" customHeight="1">
      <c r="A9" s="107"/>
      <c r="B9" s="118"/>
      <c r="C9" s="113">
        <v>0</v>
      </c>
      <c r="D9" s="111" t="s">
        <v>119</v>
      </c>
      <c r="E9" s="111" t="str">
        <f>IF(C9=1,F9,E10)</f>
        <v>地方自營</v>
      </c>
      <c r="F9" s="111" t="str">
        <f>CONCATENATE($B$8,D9)</f>
        <v xml:space="preserve"> 營造有限公司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2">
        <f>INT(B7/10)-S1*1000000-S2*100000-S5*10000-S6*1000-S7*100-S8*10</f>
        <v>0</v>
      </c>
      <c r="T9" s="2">
        <f t="shared" si="0"/>
        <v>1</v>
      </c>
      <c r="U9" s="2" t="s">
        <v>10</v>
      </c>
      <c r="V9" s="8" t="e">
        <f>INT(B6/10)-V1*1000000-V2*100000-V5*10000-V6*1000-V7*100-V8*10</f>
        <v>#REF!</v>
      </c>
      <c r="W9" s="2" t="e">
        <f t="shared" si="1"/>
        <v>#REF!</v>
      </c>
    </row>
    <row r="10" spans="1:27" ht="19.899999999999999" customHeight="1">
      <c r="A10" s="107"/>
      <c r="B10" s="118"/>
      <c r="C10" s="113">
        <v>0</v>
      </c>
      <c r="D10" s="111" t="s">
        <v>120</v>
      </c>
      <c r="E10" s="111" t="str">
        <f>IF(C10=1,F10,E11)</f>
        <v>地方自營</v>
      </c>
      <c r="F10" s="111" t="str">
        <f>CONCATENATE($B$8,D10)</f>
        <v xml:space="preserve"> 營造股份有限公司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U10" s="2" t="s">
        <v>11</v>
      </c>
    </row>
    <row r="11" spans="1:27" ht="19.899999999999999" customHeight="1">
      <c r="A11" s="107"/>
      <c r="B11" s="118"/>
      <c r="C11" s="113">
        <v>0</v>
      </c>
      <c r="D11" s="111" t="s">
        <v>121</v>
      </c>
      <c r="E11" s="111" t="s">
        <v>121</v>
      </c>
      <c r="F11" s="111" t="s">
        <v>121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U11" s="4" t="s">
        <v>12</v>
      </c>
    </row>
    <row r="12" spans="1:27" ht="19.899999999999999" customHeight="1">
      <c r="A12" s="107" t="s">
        <v>122</v>
      </c>
      <c r="B12" s="115"/>
      <c r="C12" s="109" t="s">
        <v>104</v>
      </c>
      <c r="D12" s="113"/>
      <c r="E12" s="111" t="str">
        <f>CONCATENATE($E$1,B12,$E$1,D12,$E$1,I12)</f>
        <v xml:space="preserve">                  </v>
      </c>
      <c r="F12" s="111" t="str">
        <f>CONCATENATE($F$1,B12,$F$1,C12,$F$1,D12,$F$1,G12,$F$1,H12,$F$1,I12,$F$1,J12)</f>
        <v xml:space="preserve">    年    月      </v>
      </c>
      <c r="G12" s="112" t="s">
        <v>123</v>
      </c>
      <c r="H12" s="112"/>
      <c r="I12" s="403"/>
      <c r="J12" s="403"/>
      <c r="K12" s="402" t="s">
        <v>106</v>
      </c>
      <c r="L12" s="402"/>
      <c r="M12" s="111"/>
      <c r="N12" s="111"/>
      <c r="O12" s="111"/>
      <c r="P12" s="111"/>
      <c r="Q12" s="111"/>
      <c r="R12" s="111"/>
      <c r="U12" s="4" t="s">
        <v>13</v>
      </c>
    </row>
    <row r="13" spans="1:27" ht="19.899999999999999" customHeight="1">
      <c r="A13" s="107" t="s">
        <v>124</v>
      </c>
      <c r="B13" s="115"/>
      <c r="C13" s="109" t="s">
        <v>104</v>
      </c>
      <c r="D13" s="113"/>
      <c r="E13" s="111" t="str">
        <f>CONCATENATE($E$1,B13,$E$1,D13,$E$1,I13)</f>
        <v xml:space="preserve">                  </v>
      </c>
      <c r="F13" s="111" t="str">
        <f>CONCATENATE($F$1,B13,$F$1,C13,$F$1,D13,$F$1,G13,$F$1,H13,$F$1,I13,$F$1,J13)</f>
        <v xml:space="preserve">    年    月      </v>
      </c>
      <c r="G13" s="112" t="s">
        <v>123</v>
      </c>
      <c r="H13" s="112"/>
      <c r="I13" s="403"/>
      <c r="J13" s="403"/>
      <c r="K13" s="402" t="s">
        <v>106</v>
      </c>
      <c r="L13" s="402"/>
      <c r="M13" s="111"/>
      <c r="N13" s="111"/>
      <c r="O13" s="111"/>
      <c r="P13" s="111"/>
      <c r="Q13" s="111"/>
      <c r="R13" s="111"/>
      <c r="U13" s="2" t="str">
        <f>CONCATENATE(G7,H7,I7,J7,K7,L7,M7,N7,O7,P7)</f>
        <v>○仟○佰○拾○萬○仟元整</v>
      </c>
    </row>
    <row r="14" spans="1:27" ht="19.899999999999999" customHeight="1">
      <c r="A14" s="107" t="s">
        <v>125</v>
      </c>
      <c r="B14" s="115"/>
      <c r="C14" s="109" t="s">
        <v>104</v>
      </c>
      <c r="D14" s="113"/>
      <c r="E14" s="111" t="str">
        <f>CONCATENATE($E$1,B14,$E$1,D14,$E$1,I14)</f>
        <v xml:space="preserve">                  </v>
      </c>
      <c r="F14" s="111" t="str">
        <f>CONCATENATE($F$1,B14,$F$1,C14,$F$1,D14,$F$1,G14,$F$1,H14,$F$1,I14,$F$1,J14)</f>
        <v xml:space="preserve">    年    月      </v>
      </c>
      <c r="G14" s="112" t="s">
        <v>123</v>
      </c>
      <c r="H14" s="112"/>
      <c r="I14" s="403"/>
      <c r="J14" s="403"/>
      <c r="K14" s="402" t="s">
        <v>106</v>
      </c>
      <c r="L14" s="402"/>
      <c r="M14" s="111"/>
      <c r="N14" s="111"/>
      <c r="O14" s="111"/>
      <c r="P14" s="111"/>
      <c r="Q14" s="111"/>
      <c r="R14" s="111"/>
      <c r="U14" s="2" t="s">
        <v>14</v>
      </c>
    </row>
    <row r="15" spans="1:27" ht="19.899999999999999" customHeight="1">
      <c r="A15" s="107" t="s">
        <v>126</v>
      </c>
      <c r="B15" s="115"/>
      <c r="C15" s="109" t="s">
        <v>104</v>
      </c>
      <c r="D15" s="113"/>
      <c r="E15" s="111" t="str">
        <f>CONCATENATE($E$1,B15,$E$1,D15,$E$1,I15)</f>
        <v xml:space="preserve">                  </v>
      </c>
      <c r="F15" s="111" t="str">
        <f>CONCATENATE($F$1,B15,$F$1,C15,$F$1,D15,$F$1,G15,$F$1,H15,$F$1,I15,$F$1,J15)</f>
        <v xml:space="preserve">    年    月      </v>
      </c>
      <c r="G15" s="112" t="s">
        <v>123</v>
      </c>
      <c r="H15" s="112"/>
      <c r="I15" s="403"/>
      <c r="J15" s="403"/>
      <c r="K15" s="402" t="s">
        <v>106</v>
      </c>
      <c r="L15" s="402"/>
      <c r="M15" s="111"/>
      <c r="N15" s="111"/>
      <c r="O15" s="111"/>
      <c r="P15" s="111"/>
      <c r="Q15" s="111"/>
      <c r="R15" s="111"/>
      <c r="S15" s="2" t="e">
        <f>CHOOSE(D16,U14,U15,U16,U17,U18,U19,U20,U21,U22,U23,U24,U25)</f>
        <v>#VALUE!</v>
      </c>
      <c r="T15" s="2" t="s">
        <v>2</v>
      </c>
      <c r="U15" s="2" t="s">
        <v>15</v>
      </c>
    </row>
    <row r="16" spans="1:27" ht="19.899999999999999" customHeight="1">
      <c r="A16" s="107" t="s">
        <v>127</v>
      </c>
      <c r="B16" s="115"/>
      <c r="C16" s="109" t="s">
        <v>104</v>
      </c>
      <c r="D16" s="113"/>
      <c r="E16" s="111" t="str">
        <f>CONCATENATE($E$1,B16,$E$1,D16,$E$1,I16)</f>
        <v xml:space="preserve">                  </v>
      </c>
      <c r="F16" s="111" t="str">
        <f>CONCATENATE($F$1,B16,$F$1,C16,$F$1,D16,$F$1,G16,$F$1,H16,$F$1,I16,$F$1,J16)</f>
        <v xml:space="preserve">    年    月      </v>
      </c>
      <c r="G16" s="112" t="s">
        <v>123</v>
      </c>
      <c r="H16" s="112"/>
      <c r="I16" s="403"/>
      <c r="J16" s="403"/>
      <c r="K16" s="402" t="s">
        <v>106</v>
      </c>
      <c r="L16" s="402"/>
      <c r="M16" s="111"/>
      <c r="N16" s="111"/>
      <c r="O16" s="111"/>
      <c r="P16" s="111"/>
      <c r="Q16" s="111"/>
      <c r="R16" s="111"/>
      <c r="U16" s="2" t="s">
        <v>16</v>
      </c>
    </row>
    <row r="17" spans="1:21" ht="19.899999999999999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U17" s="2" t="s">
        <v>17</v>
      </c>
    </row>
    <row r="18" spans="1:21" ht="19.899999999999999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U18" s="2" t="s">
        <v>18</v>
      </c>
    </row>
    <row r="19" spans="1:21" ht="19.899999999999999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U19" s="2" t="s">
        <v>19</v>
      </c>
    </row>
    <row r="20" spans="1:21" ht="19.899999999999999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U20" s="2" t="s">
        <v>20</v>
      </c>
    </row>
    <row r="21" spans="1:21" ht="19.899999999999999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U21" s="2" t="s">
        <v>21</v>
      </c>
    </row>
    <row r="22" spans="1:21" ht="19.899999999999999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U22" s="2" t="s">
        <v>22</v>
      </c>
    </row>
    <row r="23" spans="1:21" ht="19.89999999999999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U23" s="2" t="s">
        <v>23</v>
      </c>
    </row>
    <row r="24" spans="1:21" ht="19.899999999999999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U24" s="2" t="s">
        <v>24</v>
      </c>
    </row>
    <row r="25" spans="1:21" ht="19.899999999999999" customHeight="1">
      <c r="U25" s="2" t="s">
        <v>25</v>
      </c>
    </row>
    <row r="26" spans="1:21" ht="19.899999999999999" customHeight="1"/>
    <row r="27" spans="1:21" ht="19.899999999999999" customHeight="1"/>
    <row r="28" spans="1:21" ht="19.899999999999999" customHeight="1"/>
    <row r="29" spans="1:21" ht="19.899999999999999" customHeight="1"/>
    <row r="30" spans="1:21" ht="19.899999999999999" customHeight="1"/>
    <row r="31" spans="1:21" ht="19.899999999999999" customHeight="1"/>
    <row r="32" spans="1:21" ht="19.899999999999999" customHeight="1"/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</sheetData>
  <mergeCells count="13">
    <mergeCell ref="B2:K2"/>
    <mergeCell ref="B3:K3"/>
    <mergeCell ref="B4:K4"/>
    <mergeCell ref="K13:L13"/>
    <mergeCell ref="I16:J16"/>
    <mergeCell ref="K12:L12"/>
    <mergeCell ref="I12:J12"/>
    <mergeCell ref="I13:J13"/>
    <mergeCell ref="K14:L14"/>
    <mergeCell ref="K15:L15"/>
    <mergeCell ref="K16:L16"/>
    <mergeCell ref="I14:J14"/>
    <mergeCell ref="I15:J15"/>
  </mergeCells>
  <phoneticPr fontId="6" type="noConversion"/>
  <printOptions horizontalCentered="1" verticalCentered="1"/>
  <pageMargins left="0.19685039370078741" right="0" top="0.19685039370078741" bottom="0.19685039370078741" header="0" footer="0"/>
  <pageSetup paperSize="9" orientation="portrait" horizontalDpi="180" verticalDpi="180" r:id="rId1"/>
  <headerFooter alignWithMargins="0">
    <oddHeader>&amp;A</oddHead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view="pageBreakPreview" workbookViewId="0">
      <selection activeCell="B7" sqref="B7:H7"/>
    </sheetView>
  </sheetViews>
  <sheetFormatPr defaultColWidth="9" defaultRowHeight="16.5"/>
  <cols>
    <col min="1" max="1" width="4.625" style="62" customWidth="1"/>
    <col min="2" max="2" width="3.125" style="62" customWidth="1"/>
    <col min="3" max="7" width="10.625" style="62" customWidth="1"/>
    <col min="8" max="8" width="31" style="62" customWidth="1"/>
    <col min="9" max="9" width="5.75" style="62" customWidth="1"/>
    <col min="10" max="10" width="10.625" style="62" customWidth="1"/>
    <col min="11" max="16384" width="9" style="62"/>
  </cols>
  <sheetData>
    <row r="1" spans="2:8" s="58" customFormat="1" ht="27.75">
      <c r="B1" s="406"/>
      <c r="C1" s="406"/>
      <c r="D1" s="406"/>
      <c r="E1" s="406"/>
      <c r="F1" s="406"/>
      <c r="G1" s="406"/>
      <c r="H1" s="406"/>
    </row>
    <row r="2" spans="2:8" s="58" customFormat="1" ht="18" customHeight="1">
      <c r="B2" s="59"/>
      <c r="C2" s="59"/>
      <c r="D2" s="59"/>
      <c r="E2" s="59"/>
      <c r="F2" s="59"/>
      <c r="G2" s="59"/>
      <c r="H2" s="59"/>
    </row>
    <row r="3" spans="2:8" s="58" customFormat="1" ht="21">
      <c r="B3" s="407" t="str">
        <f>資料庫!B2</f>
        <v>臺中市七層大樓外牆窗台整修工程</v>
      </c>
      <c r="C3" s="407"/>
      <c r="D3" s="407"/>
      <c r="E3" s="407"/>
      <c r="F3" s="407"/>
      <c r="G3" s="407"/>
      <c r="H3" s="407"/>
    </row>
    <row r="4" spans="2:8" s="58" customFormat="1" ht="25.15" customHeight="1">
      <c r="B4" s="407" t="s">
        <v>55</v>
      </c>
      <c r="C4" s="407"/>
      <c r="D4" s="407"/>
      <c r="E4" s="407"/>
      <c r="F4" s="407"/>
      <c r="G4" s="407"/>
      <c r="H4" s="407"/>
    </row>
    <row r="5" spans="2:8" s="58" customFormat="1" ht="14.25" customHeight="1"/>
    <row r="6" spans="2:8" s="60" customFormat="1" ht="25.15" customHeight="1">
      <c r="B6" s="408" t="s">
        <v>28</v>
      </c>
      <c r="C6" s="408"/>
      <c r="D6" s="408"/>
      <c r="E6" s="408"/>
      <c r="F6" s="408"/>
      <c r="G6" s="408"/>
      <c r="H6" s="408"/>
    </row>
    <row r="7" spans="2:8" s="60" customFormat="1" ht="79.5" customHeight="1">
      <c r="B7" s="409" t="s">
        <v>341</v>
      </c>
      <c r="C7" s="409"/>
      <c r="D7" s="409"/>
      <c r="E7" s="409"/>
      <c r="F7" s="409"/>
      <c r="G7" s="409"/>
      <c r="H7" s="409"/>
    </row>
    <row r="8" spans="2:8" s="60" customFormat="1" ht="20.25" customHeight="1">
      <c r="B8" s="408" t="s">
        <v>29</v>
      </c>
      <c r="C8" s="408"/>
      <c r="D8" s="408"/>
      <c r="E8" s="408"/>
      <c r="F8" s="408"/>
      <c r="G8" s="408"/>
      <c r="H8" s="408"/>
    </row>
    <row r="9" spans="2:8" s="60" customFormat="1" ht="21" customHeight="1">
      <c r="B9" s="404" t="s">
        <v>295</v>
      </c>
      <c r="C9" s="405"/>
      <c r="D9" s="405"/>
      <c r="E9" s="405"/>
      <c r="F9" s="405"/>
      <c r="G9" s="405"/>
      <c r="H9" s="405"/>
    </row>
    <row r="10" spans="2:8" s="60" customFormat="1" ht="22.5" customHeight="1">
      <c r="B10" s="404" t="s">
        <v>296</v>
      </c>
      <c r="C10" s="405"/>
      <c r="D10" s="405"/>
      <c r="E10" s="405"/>
      <c r="F10" s="405"/>
      <c r="G10" s="405"/>
      <c r="H10" s="405"/>
    </row>
    <row r="11" spans="2:8" s="60" customFormat="1" ht="21.75" customHeight="1">
      <c r="B11" s="404" t="s">
        <v>297</v>
      </c>
      <c r="C11" s="405"/>
      <c r="D11" s="405"/>
      <c r="E11" s="405"/>
      <c r="F11" s="405"/>
      <c r="G11" s="405"/>
      <c r="H11" s="405"/>
    </row>
    <row r="12" spans="2:8" s="60" customFormat="1" ht="24" customHeight="1">
      <c r="B12" s="404"/>
      <c r="C12" s="405"/>
      <c r="D12" s="405"/>
      <c r="E12" s="405"/>
      <c r="F12" s="405"/>
      <c r="G12" s="405"/>
      <c r="H12" s="405"/>
    </row>
    <row r="13" spans="2:8" s="60" customFormat="1" ht="21" customHeight="1">
      <c r="B13" s="404"/>
      <c r="C13" s="405"/>
      <c r="D13" s="405"/>
      <c r="E13" s="405"/>
      <c r="F13" s="405"/>
      <c r="G13" s="405"/>
      <c r="H13" s="405"/>
    </row>
    <row r="14" spans="2:8" s="60" customFormat="1" ht="21" customHeight="1">
      <c r="B14" s="404"/>
      <c r="C14" s="404"/>
      <c r="D14" s="404"/>
      <c r="E14" s="404"/>
      <c r="F14" s="404"/>
      <c r="G14" s="404"/>
      <c r="H14" s="404"/>
    </row>
    <row r="15" spans="2:8" s="60" customFormat="1" ht="21" customHeight="1">
      <c r="B15" s="404"/>
      <c r="C15" s="404"/>
      <c r="D15" s="404"/>
      <c r="E15" s="404"/>
      <c r="F15" s="404"/>
      <c r="G15" s="404"/>
      <c r="H15" s="404"/>
    </row>
    <row r="16" spans="2:8" s="60" customFormat="1" ht="21" customHeight="1">
      <c r="B16" s="404"/>
      <c r="C16" s="404"/>
      <c r="D16" s="404"/>
      <c r="E16" s="404"/>
      <c r="F16" s="404"/>
      <c r="G16" s="404"/>
      <c r="H16" s="404"/>
    </row>
    <row r="17" spans="2:8" s="60" customFormat="1" ht="21" customHeight="1">
      <c r="B17" s="404"/>
      <c r="C17" s="404"/>
      <c r="D17" s="404"/>
      <c r="E17" s="404"/>
      <c r="F17" s="404"/>
      <c r="G17" s="404"/>
      <c r="H17" s="404"/>
    </row>
    <row r="18" spans="2:8" s="60" customFormat="1" ht="21" customHeight="1">
      <c r="B18" s="404"/>
      <c r="C18" s="404"/>
      <c r="D18" s="404"/>
      <c r="E18" s="404"/>
      <c r="F18" s="404"/>
      <c r="G18" s="404"/>
      <c r="H18" s="404"/>
    </row>
    <row r="19" spans="2:8" s="60" customFormat="1" ht="21" customHeight="1">
      <c r="B19" s="404"/>
      <c r="C19" s="404"/>
      <c r="D19" s="404"/>
      <c r="E19" s="404"/>
      <c r="F19" s="404"/>
      <c r="G19" s="404"/>
      <c r="H19" s="404"/>
    </row>
    <row r="20" spans="2:8" s="60" customFormat="1" ht="21" customHeight="1">
      <c r="B20" s="404"/>
      <c r="C20" s="405"/>
      <c r="D20" s="405"/>
      <c r="E20" s="405"/>
      <c r="F20" s="405"/>
      <c r="G20" s="405"/>
      <c r="H20" s="405"/>
    </row>
    <row r="21" spans="2:8" s="60" customFormat="1" ht="21" customHeight="1">
      <c r="B21" s="404"/>
      <c r="C21" s="405"/>
      <c r="D21" s="405"/>
      <c r="E21" s="405"/>
      <c r="F21" s="405"/>
      <c r="G21" s="405"/>
      <c r="H21" s="405"/>
    </row>
    <row r="22" spans="2:8" s="60" customFormat="1" ht="21" customHeight="1">
      <c r="B22" s="155"/>
      <c r="C22" s="156"/>
      <c r="D22" s="156"/>
      <c r="E22" s="156"/>
      <c r="F22" s="156"/>
      <c r="G22" s="156"/>
      <c r="H22" s="156"/>
    </row>
    <row r="23" spans="2:8" s="60" customFormat="1" ht="21" customHeight="1">
      <c r="B23" s="155"/>
      <c r="C23" s="156"/>
      <c r="D23" s="156"/>
      <c r="E23" s="156"/>
      <c r="F23" s="156"/>
      <c r="G23" s="156"/>
      <c r="H23" s="156"/>
    </row>
    <row r="24" spans="2:8" s="60" customFormat="1" ht="21" customHeight="1">
      <c r="B24" s="404"/>
      <c r="C24" s="405"/>
      <c r="D24" s="405"/>
      <c r="E24" s="405"/>
      <c r="F24" s="405"/>
      <c r="G24" s="405"/>
      <c r="H24" s="405"/>
    </row>
    <row r="25" spans="2:8" s="60" customFormat="1" ht="21" customHeight="1">
      <c r="B25" s="404" t="s">
        <v>171</v>
      </c>
      <c r="C25" s="405"/>
      <c r="D25" s="405"/>
      <c r="E25" s="405"/>
      <c r="F25" s="405"/>
      <c r="G25" s="405"/>
      <c r="H25" s="405"/>
    </row>
    <row r="26" spans="2:8" s="60" customFormat="1" ht="21" customHeight="1">
      <c r="B26" s="404" t="s">
        <v>298</v>
      </c>
      <c r="C26" s="405"/>
      <c r="D26" s="405"/>
      <c r="E26" s="405"/>
      <c r="F26" s="405"/>
      <c r="G26" s="405"/>
      <c r="H26" s="405"/>
    </row>
    <row r="27" spans="2:8" s="60" customFormat="1" ht="21" customHeight="1">
      <c r="B27" s="404" t="s">
        <v>299</v>
      </c>
      <c r="C27" s="405"/>
      <c r="D27" s="405"/>
      <c r="E27" s="405"/>
      <c r="F27" s="405"/>
      <c r="G27" s="405"/>
      <c r="H27" s="405"/>
    </row>
    <row r="28" spans="2:8" s="60" customFormat="1" ht="21" customHeight="1">
      <c r="B28" s="404"/>
      <c r="C28" s="405"/>
      <c r="D28" s="405"/>
      <c r="E28" s="405"/>
      <c r="F28" s="405"/>
      <c r="G28" s="405"/>
      <c r="H28" s="405"/>
    </row>
    <row r="29" spans="2:8" s="60" customFormat="1" ht="21" customHeight="1">
      <c r="B29" s="404"/>
      <c r="C29" s="405"/>
      <c r="D29" s="405"/>
      <c r="E29" s="405"/>
      <c r="F29" s="405"/>
      <c r="G29" s="405"/>
      <c r="H29" s="405"/>
    </row>
    <row r="30" spans="2:8" s="60" customFormat="1" ht="21" customHeight="1">
      <c r="B30" s="404"/>
      <c r="C30" s="405"/>
      <c r="D30" s="405"/>
      <c r="E30" s="405"/>
      <c r="F30" s="405"/>
      <c r="G30" s="405"/>
      <c r="H30" s="405"/>
    </row>
    <row r="31" spans="2:8" s="60" customFormat="1" ht="21" customHeight="1">
      <c r="B31" s="408"/>
      <c r="C31" s="408"/>
      <c r="D31" s="408"/>
      <c r="E31" s="408"/>
      <c r="F31" s="408"/>
      <c r="G31" s="408"/>
      <c r="H31" s="408"/>
    </row>
    <row r="32" spans="2:8" s="60" customFormat="1" ht="21" customHeight="1">
      <c r="B32" s="404"/>
      <c r="C32" s="405"/>
      <c r="D32" s="405"/>
      <c r="E32" s="405"/>
      <c r="F32" s="405"/>
      <c r="G32" s="405"/>
      <c r="H32" s="405"/>
    </row>
    <row r="33" spans="2:8" s="60" customFormat="1" ht="21" customHeight="1">
      <c r="B33" s="404"/>
      <c r="C33" s="405"/>
      <c r="D33" s="405"/>
      <c r="E33" s="405"/>
      <c r="F33" s="405"/>
      <c r="G33" s="405"/>
      <c r="H33" s="405"/>
    </row>
    <row r="34" spans="2:8" s="60" customFormat="1" ht="21" customHeight="1">
      <c r="B34" s="404"/>
      <c r="C34" s="405"/>
      <c r="D34" s="405"/>
      <c r="E34" s="405"/>
      <c r="F34" s="405"/>
      <c r="G34" s="405"/>
      <c r="H34" s="405"/>
    </row>
    <row r="35" spans="2:8" s="60" customFormat="1" ht="21" customHeight="1">
      <c r="B35" s="404"/>
      <c r="C35" s="405"/>
      <c r="D35" s="405"/>
      <c r="E35" s="405"/>
      <c r="F35" s="405"/>
      <c r="G35" s="405"/>
      <c r="H35" s="405"/>
    </row>
    <row r="36" spans="2:8" s="60" customFormat="1" ht="21" customHeight="1">
      <c r="B36" s="404"/>
      <c r="C36" s="405"/>
      <c r="D36" s="405"/>
      <c r="E36" s="405"/>
      <c r="F36" s="405"/>
      <c r="G36" s="405"/>
      <c r="H36" s="405"/>
    </row>
    <row r="37" spans="2:8" s="60" customFormat="1" ht="21" customHeight="1">
      <c r="B37" s="404"/>
      <c r="C37" s="405"/>
      <c r="D37" s="405"/>
      <c r="E37" s="405"/>
      <c r="F37" s="405"/>
      <c r="G37" s="405"/>
      <c r="H37" s="405"/>
    </row>
    <row r="38" spans="2:8" s="60" customFormat="1" ht="21" customHeight="1">
      <c r="B38" s="410"/>
      <c r="C38" s="411"/>
      <c r="D38" s="411"/>
      <c r="E38" s="411"/>
      <c r="F38" s="411"/>
      <c r="G38" s="411"/>
      <c r="H38" s="411"/>
    </row>
    <row r="39" spans="2:8" s="60" customFormat="1" ht="21" customHeight="1">
      <c r="B39" s="410"/>
      <c r="C39" s="411"/>
      <c r="D39" s="411"/>
      <c r="E39" s="411"/>
      <c r="F39" s="411"/>
      <c r="G39" s="411"/>
      <c r="H39" s="411"/>
    </row>
    <row r="40" spans="2:8" s="60" customFormat="1" ht="21" customHeight="1">
      <c r="B40" s="408"/>
      <c r="C40" s="408"/>
      <c r="D40" s="408"/>
      <c r="E40" s="408"/>
      <c r="F40" s="408"/>
      <c r="G40" s="408"/>
      <c r="H40" s="408"/>
    </row>
    <row r="41" spans="2:8" s="61" customFormat="1" ht="25.15" customHeight="1">
      <c r="B41" s="60"/>
      <c r="C41" s="60"/>
      <c r="D41" s="60"/>
      <c r="E41" s="60"/>
      <c r="F41" s="60"/>
      <c r="G41" s="60"/>
      <c r="H41" s="60"/>
    </row>
    <row r="42" spans="2:8" s="61" customFormat="1" ht="25.15" customHeight="1">
      <c r="B42" s="60"/>
      <c r="C42" s="60"/>
      <c r="D42" s="60"/>
      <c r="E42" s="60"/>
      <c r="F42" s="60"/>
      <c r="G42" s="60"/>
      <c r="H42" s="60"/>
    </row>
    <row r="43" spans="2:8" s="61" customFormat="1" ht="25.15" customHeight="1">
      <c r="B43" s="60"/>
      <c r="C43" s="60"/>
      <c r="D43" s="60"/>
      <c r="E43" s="60"/>
      <c r="F43" s="60"/>
      <c r="G43" s="60"/>
      <c r="H43" s="60"/>
    </row>
    <row r="44" spans="2:8" s="61" customFormat="1" ht="25.15" customHeight="1">
      <c r="B44" s="60"/>
      <c r="C44" s="60"/>
      <c r="D44" s="60"/>
      <c r="E44" s="60"/>
      <c r="F44" s="60"/>
      <c r="G44" s="60"/>
      <c r="H44" s="60"/>
    </row>
    <row r="45" spans="2:8" s="61" customFormat="1" ht="25.15" customHeight="1">
      <c r="B45" s="62"/>
      <c r="C45" s="62"/>
      <c r="D45" s="62"/>
      <c r="E45" s="62"/>
      <c r="F45" s="62"/>
      <c r="G45" s="62"/>
      <c r="H45" s="62"/>
    </row>
  </sheetData>
  <mergeCells count="36">
    <mergeCell ref="B27:H27"/>
    <mergeCell ref="B38:H38"/>
    <mergeCell ref="B37:H37"/>
    <mergeCell ref="B33:H33"/>
    <mergeCell ref="B34:H34"/>
    <mergeCell ref="B35:H35"/>
    <mergeCell ref="B36:H36"/>
    <mergeCell ref="B28:H28"/>
    <mergeCell ref="B29:H29"/>
    <mergeCell ref="B30:H30"/>
    <mergeCell ref="B31:H31"/>
    <mergeCell ref="B32:H32"/>
    <mergeCell ref="B40:H40"/>
    <mergeCell ref="B7:H7"/>
    <mergeCell ref="B8:H8"/>
    <mergeCell ref="B10:H10"/>
    <mergeCell ref="B17:H17"/>
    <mergeCell ref="B21:H21"/>
    <mergeCell ref="B9:H9"/>
    <mergeCell ref="B25:H25"/>
    <mergeCell ref="B20:H20"/>
    <mergeCell ref="B11:H11"/>
    <mergeCell ref="B12:H12"/>
    <mergeCell ref="B16:H16"/>
    <mergeCell ref="B18:H18"/>
    <mergeCell ref="B19:H19"/>
    <mergeCell ref="B39:H39"/>
    <mergeCell ref="B26:H26"/>
    <mergeCell ref="B13:H13"/>
    <mergeCell ref="B14:H14"/>
    <mergeCell ref="B24:H24"/>
    <mergeCell ref="B15:H15"/>
    <mergeCell ref="B1:H1"/>
    <mergeCell ref="B3:H3"/>
    <mergeCell ref="B4:H4"/>
    <mergeCell ref="B6:H6"/>
  </mergeCells>
  <phoneticPr fontId="6" type="noConversion"/>
  <pageMargins left="0.46" right="0.42" top="0.66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view="pageBreakPreview" zoomScaleSheetLayoutView="100" workbookViewId="0">
      <selection activeCell="K13" sqref="K13"/>
    </sheetView>
  </sheetViews>
  <sheetFormatPr defaultColWidth="9" defaultRowHeight="16.5"/>
  <cols>
    <col min="1" max="1" width="1.75" style="62" customWidth="1"/>
    <col min="2" max="2" width="22.5" style="62" customWidth="1"/>
    <col min="3" max="11" width="5.25" style="62" customWidth="1"/>
    <col min="12" max="16384" width="9" style="62"/>
  </cols>
  <sheetData>
    <row r="1" spans="2:11" ht="25.5">
      <c r="B1" s="414" t="str">
        <f>資料庫!B4</f>
        <v>財團法人台灣更生保護會</v>
      </c>
      <c r="C1" s="414"/>
      <c r="D1" s="414"/>
      <c r="E1" s="414"/>
      <c r="F1" s="414"/>
      <c r="G1" s="414"/>
      <c r="H1" s="414"/>
      <c r="I1" s="414"/>
      <c r="J1" s="414"/>
    </row>
    <row r="2" spans="2:11" ht="12.75" customHeight="1"/>
    <row r="3" spans="2:11" ht="19.5">
      <c r="B3" s="415" t="str">
        <f>資料庫!B2</f>
        <v>臺中市七層大樓外牆窗台整修工程</v>
      </c>
      <c r="C3" s="415"/>
      <c r="D3" s="415"/>
      <c r="E3" s="415"/>
      <c r="F3" s="415"/>
      <c r="G3" s="415"/>
      <c r="H3" s="415"/>
      <c r="I3" s="415"/>
      <c r="J3" s="415"/>
    </row>
    <row r="4" spans="2:11" ht="19.5">
      <c r="B4" s="63"/>
      <c r="C4" s="63"/>
      <c r="D4" s="63"/>
      <c r="E4" s="63"/>
      <c r="F4" s="63"/>
      <c r="G4" s="63"/>
      <c r="H4" s="63"/>
      <c r="I4" s="63"/>
      <c r="J4" s="63"/>
    </row>
    <row r="5" spans="2:11" ht="19.5">
      <c r="B5" s="415" t="s">
        <v>49</v>
      </c>
      <c r="C5" s="415"/>
      <c r="D5" s="415"/>
      <c r="E5" s="415"/>
      <c r="F5" s="415"/>
      <c r="G5" s="415"/>
      <c r="H5" s="415"/>
      <c r="I5" s="415"/>
      <c r="J5" s="415"/>
    </row>
    <row r="7" spans="2:11" ht="40.9" customHeight="1">
      <c r="B7" s="64" t="s">
        <v>30</v>
      </c>
      <c r="C7" s="65">
        <v>15</v>
      </c>
      <c r="D7" s="65">
        <v>30</v>
      </c>
      <c r="E7" s="65">
        <v>45</v>
      </c>
      <c r="F7" s="65">
        <v>60</v>
      </c>
      <c r="G7" s="65">
        <v>75</v>
      </c>
      <c r="H7" s="65">
        <v>90</v>
      </c>
      <c r="I7" s="65">
        <v>105</v>
      </c>
      <c r="J7" s="65">
        <v>120</v>
      </c>
      <c r="K7" s="65">
        <v>135</v>
      </c>
    </row>
    <row r="8" spans="2:11" ht="20.100000000000001" customHeight="1">
      <c r="B8" s="66" t="s">
        <v>37</v>
      </c>
      <c r="C8" s="67"/>
      <c r="D8" s="67"/>
      <c r="E8" s="67"/>
      <c r="F8" s="67"/>
      <c r="G8" s="67"/>
      <c r="H8" s="67"/>
      <c r="I8" s="67"/>
      <c r="J8" s="67"/>
      <c r="K8" s="67"/>
    </row>
    <row r="9" spans="2:11" ht="20.100000000000001" customHeight="1">
      <c r="B9" s="66" t="s">
        <v>56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20.100000000000001" customHeight="1">
      <c r="B10" s="66" t="s">
        <v>243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20.100000000000001" customHeight="1">
      <c r="B11" s="66" t="s">
        <v>169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20.100000000000001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</row>
    <row r="13" spans="2:11" ht="20.100000000000001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</row>
    <row r="14" spans="2:11" ht="20.100000000000001" customHeight="1">
      <c r="B14" s="66"/>
      <c r="C14" s="67"/>
      <c r="D14" s="67"/>
      <c r="E14" s="67"/>
      <c r="F14" s="67"/>
      <c r="G14" s="67"/>
      <c r="H14" s="67"/>
      <c r="I14" s="67"/>
      <c r="J14" s="67"/>
      <c r="K14" s="67"/>
    </row>
    <row r="15" spans="2:11" ht="20.100000000000001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</row>
    <row r="16" spans="2:11" ht="20.100000000000001" customHeight="1">
      <c r="B16" s="66"/>
      <c r="C16" s="67"/>
      <c r="D16" s="67"/>
      <c r="E16" s="67"/>
      <c r="F16" s="67"/>
      <c r="G16" s="67"/>
      <c r="H16" s="67"/>
      <c r="I16" s="67"/>
      <c r="J16" s="67"/>
      <c r="K16" s="67"/>
    </row>
    <row r="17" spans="2:11" ht="20.100000000000001" customHeight="1">
      <c r="B17" s="66"/>
      <c r="C17" s="67"/>
      <c r="D17" s="67"/>
      <c r="E17" s="67"/>
      <c r="F17" s="67"/>
      <c r="G17" s="67"/>
      <c r="H17" s="67"/>
      <c r="I17" s="67"/>
      <c r="J17" s="67"/>
      <c r="K17" s="67"/>
    </row>
    <row r="18" spans="2:11" ht="20.100000000000001" customHeight="1">
      <c r="B18" s="66"/>
      <c r="C18" s="67"/>
      <c r="D18" s="67"/>
      <c r="E18" s="67"/>
      <c r="F18" s="67"/>
      <c r="G18" s="67"/>
      <c r="H18" s="67"/>
      <c r="I18" s="67"/>
      <c r="J18" s="67"/>
      <c r="K18" s="67"/>
    </row>
    <row r="20" spans="2:11">
      <c r="B20" s="412" t="s">
        <v>203</v>
      </c>
      <c r="C20" s="413"/>
      <c r="D20" s="413"/>
      <c r="E20" s="413"/>
      <c r="F20" s="413"/>
      <c r="G20" s="413"/>
      <c r="H20" s="413"/>
      <c r="I20" s="413"/>
      <c r="J20" s="413"/>
      <c r="K20" s="413"/>
    </row>
    <row r="21" spans="2:11">
      <c r="B21" s="412" t="s">
        <v>294</v>
      </c>
      <c r="C21" s="413"/>
      <c r="D21" s="413"/>
      <c r="E21" s="413"/>
      <c r="F21" s="413"/>
      <c r="G21" s="413"/>
      <c r="H21" s="413"/>
      <c r="I21" s="413"/>
      <c r="J21" s="413"/>
      <c r="K21" s="413"/>
    </row>
    <row r="22" spans="2:11">
      <c r="B22" s="412"/>
      <c r="C22" s="413"/>
      <c r="D22" s="413"/>
      <c r="E22" s="413"/>
      <c r="F22" s="413"/>
      <c r="G22" s="413"/>
      <c r="H22" s="413"/>
      <c r="I22" s="413"/>
      <c r="J22" s="413"/>
      <c r="K22" s="413"/>
    </row>
    <row r="25" spans="2:11">
      <c r="B25" s="62" t="s">
        <v>31</v>
      </c>
    </row>
  </sheetData>
  <mergeCells count="6">
    <mergeCell ref="B22:K22"/>
    <mergeCell ref="B1:J1"/>
    <mergeCell ref="B3:J3"/>
    <mergeCell ref="B5:J5"/>
    <mergeCell ref="B20:K20"/>
    <mergeCell ref="B21:K2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1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5"/>
  <sheetViews>
    <sheetView view="pageBreakPreview" topLeftCell="A16" workbookViewId="0">
      <selection activeCell="G19" sqref="G19"/>
    </sheetView>
  </sheetViews>
  <sheetFormatPr defaultColWidth="2.625" defaultRowHeight="16.5"/>
  <cols>
    <col min="1" max="1" width="6.125" style="10" customWidth="1"/>
    <col min="2" max="2" width="25.625" style="210" customWidth="1"/>
    <col min="3" max="3" width="7.75" style="22" customWidth="1"/>
    <col min="4" max="4" width="34.875" style="214" customWidth="1"/>
    <col min="5" max="5" width="13.5" style="69" customWidth="1"/>
    <col min="6" max="6" width="12.25" style="192" hidden="1" customWidth="1"/>
    <col min="7" max="7" width="17.375" style="9" customWidth="1"/>
    <col min="8" max="8" width="9.375" style="73" customWidth="1"/>
    <col min="9" max="11" width="19.875" style="9" customWidth="1"/>
    <col min="12" max="16384" width="2.625" style="9"/>
  </cols>
  <sheetData>
    <row r="1" spans="1:14" s="21" customFormat="1" ht="29.25" customHeight="1">
      <c r="A1" s="542" t="s">
        <v>260</v>
      </c>
      <c r="B1" s="543"/>
      <c r="C1" s="543"/>
      <c r="D1" s="543"/>
      <c r="E1" s="543"/>
      <c r="H1" s="72"/>
    </row>
    <row r="2" spans="1:14" s="21" customFormat="1" ht="24" customHeight="1">
      <c r="A2" s="543" t="s">
        <v>158</v>
      </c>
      <c r="B2" s="543"/>
      <c r="C2" s="543"/>
      <c r="D2" s="543"/>
      <c r="E2" s="543"/>
      <c r="H2" s="72"/>
    </row>
    <row r="3" spans="1:14" ht="20.45" customHeight="1">
      <c r="A3" s="150" t="str">
        <f>"工程名稱:"&amp;資料庫!B2</f>
        <v>工程名稱:臺中市七層大樓外牆窗台整修工程</v>
      </c>
      <c r="C3" s="128"/>
      <c r="E3" s="129"/>
    </row>
    <row r="4" spans="1:14" s="23" customFormat="1" ht="20.45" customHeight="1">
      <c r="A4" s="150" t="str">
        <f>"施工地點:"&amp;資料庫!B5</f>
        <v>施工地點:臺中市</v>
      </c>
      <c r="B4" s="150"/>
      <c r="C4" s="128"/>
      <c r="D4" s="214"/>
      <c r="E4" s="129"/>
      <c r="H4" s="74"/>
    </row>
    <row r="5" spans="1:14" s="12" customFormat="1" ht="27.95" customHeight="1">
      <c r="A5" s="98" t="s">
        <v>96</v>
      </c>
      <c r="B5" s="148" t="s">
        <v>234</v>
      </c>
      <c r="C5" s="98" t="s">
        <v>98</v>
      </c>
      <c r="D5" s="145" t="s">
        <v>237</v>
      </c>
      <c r="E5" s="328" t="s">
        <v>248</v>
      </c>
      <c r="F5" s="193"/>
      <c r="H5" s="75"/>
    </row>
    <row r="6" spans="1:14" s="18" customFormat="1" ht="31.15" customHeight="1">
      <c r="A6" s="130" t="s">
        <v>135</v>
      </c>
      <c r="B6" s="211" t="s">
        <v>235</v>
      </c>
      <c r="C6" s="130" t="s">
        <v>26</v>
      </c>
      <c r="D6" s="215" t="s">
        <v>34</v>
      </c>
      <c r="E6" s="329"/>
      <c r="F6" s="194"/>
      <c r="G6" s="17"/>
      <c r="H6" s="76"/>
    </row>
    <row r="7" spans="1:14" s="26" customFormat="1" ht="26.45" customHeight="1">
      <c r="A7" s="123" t="s">
        <v>136</v>
      </c>
      <c r="B7" s="212" t="s">
        <v>236</v>
      </c>
      <c r="C7" s="25"/>
      <c r="D7" s="216"/>
      <c r="E7" s="70"/>
      <c r="F7" s="195"/>
      <c r="G7" s="68"/>
      <c r="H7" s="77"/>
    </row>
    <row r="8" spans="1:14" s="18" customFormat="1" ht="25.9" customHeight="1">
      <c r="A8" s="127" t="s">
        <v>33</v>
      </c>
      <c r="B8" s="213" t="s">
        <v>232</v>
      </c>
      <c r="C8" s="27" t="s">
        <v>95</v>
      </c>
      <c r="D8" s="394">
        <v>1</v>
      </c>
      <c r="E8" s="395">
        <v>1</v>
      </c>
      <c r="F8" s="194"/>
      <c r="G8" s="17"/>
      <c r="H8" s="76"/>
    </row>
    <row r="9" spans="1:14" s="19" customFormat="1" ht="24" customHeight="1">
      <c r="A9" s="125" t="s">
        <v>53</v>
      </c>
      <c r="B9" s="132" t="s">
        <v>233</v>
      </c>
      <c r="C9" s="27" t="s">
        <v>95</v>
      </c>
      <c r="D9" s="394">
        <v>1</v>
      </c>
      <c r="E9" s="395">
        <v>1</v>
      </c>
      <c r="F9" s="194"/>
      <c r="G9" s="17"/>
      <c r="H9" s="76"/>
      <c r="L9" s="20"/>
      <c r="M9" s="20"/>
      <c r="N9" s="20"/>
    </row>
    <row r="10" spans="1:14" s="19" customFormat="1" ht="24" customHeight="1">
      <c r="A10" s="261" t="s">
        <v>342</v>
      </c>
      <c r="B10" s="132" t="s">
        <v>344</v>
      </c>
      <c r="C10" s="274" t="s">
        <v>284</v>
      </c>
      <c r="D10" s="394">
        <v>1</v>
      </c>
      <c r="E10" s="395">
        <v>1</v>
      </c>
      <c r="F10" s="194"/>
      <c r="G10" s="17"/>
      <c r="H10" s="76"/>
      <c r="L10" s="20"/>
      <c r="M10" s="20"/>
      <c r="N10" s="20"/>
    </row>
    <row r="11" spans="1:14" s="19" customFormat="1" ht="33.75" customHeight="1">
      <c r="A11" s="261" t="s">
        <v>343</v>
      </c>
      <c r="B11" s="132" t="s">
        <v>345</v>
      </c>
      <c r="C11" s="274" t="s">
        <v>284</v>
      </c>
      <c r="D11" s="345">
        <v>5</v>
      </c>
      <c r="E11" s="395">
        <v>1</v>
      </c>
      <c r="F11" s="194"/>
      <c r="G11" s="17"/>
      <c r="H11" s="76"/>
      <c r="L11" s="20"/>
      <c r="M11" s="20"/>
      <c r="N11" s="20"/>
    </row>
    <row r="12" spans="1:14" s="19" customFormat="1" ht="23.45" customHeight="1">
      <c r="A12" s="125"/>
      <c r="B12" s="132"/>
      <c r="C12" s="27"/>
      <c r="D12" s="186" t="s">
        <v>54</v>
      </c>
      <c r="E12" s="260" t="s">
        <v>54</v>
      </c>
      <c r="F12" s="196"/>
      <c r="G12" s="17"/>
      <c r="H12" s="76"/>
      <c r="L12" s="20"/>
      <c r="M12" s="20"/>
      <c r="N12" s="20"/>
    </row>
    <row r="13" spans="1:14" s="19" customFormat="1" ht="30" customHeight="1">
      <c r="A13" s="261" t="s">
        <v>137</v>
      </c>
      <c r="B13" s="163" t="s">
        <v>263</v>
      </c>
      <c r="C13" s="29"/>
      <c r="D13" s="286" t="s">
        <v>52</v>
      </c>
      <c r="E13" s="71"/>
      <c r="F13" s="194"/>
      <c r="G13" s="17"/>
      <c r="H13" s="76"/>
      <c r="L13" s="20"/>
      <c r="M13" s="20"/>
      <c r="N13" s="20"/>
    </row>
    <row r="14" spans="1:14" s="19" customFormat="1" ht="24" customHeight="1">
      <c r="A14" s="127"/>
      <c r="B14" s="263" t="s">
        <v>346</v>
      </c>
      <c r="C14" s="335" t="s">
        <v>264</v>
      </c>
      <c r="D14" s="349">
        <v>902</v>
      </c>
      <c r="E14" s="349">
        <v>902</v>
      </c>
      <c r="F14" s="314"/>
      <c r="G14" s="17"/>
      <c r="H14" s="76"/>
      <c r="L14" s="20"/>
      <c r="M14" s="20"/>
      <c r="N14" s="20"/>
    </row>
    <row r="15" spans="1:14" s="19" customFormat="1" ht="26.25" customHeight="1">
      <c r="A15" s="261"/>
      <c r="B15" s="136" t="s">
        <v>314</v>
      </c>
      <c r="C15" s="335" t="s">
        <v>264</v>
      </c>
      <c r="D15" s="350">
        <v>656</v>
      </c>
      <c r="E15" s="350">
        <v>656</v>
      </c>
      <c r="F15" s="315"/>
      <c r="G15" s="17"/>
      <c r="H15" s="76"/>
      <c r="L15" s="20"/>
      <c r="M15" s="20"/>
      <c r="N15" s="20"/>
    </row>
    <row r="16" spans="1:14" s="19" customFormat="1" ht="17.25" customHeight="1">
      <c r="A16" s="164"/>
      <c r="B16" s="263"/>
      <c r="C16" s="256"/>
      <c r="D16" s="285"/>
      <c r="E16" s="260"/>
      <c r="F16" s="316"/>
      <c r="G16" s="17"/>
      <c r="H16" s="76"/>
      <c r="L16" s="20"/>
      <c r="M16" s="20"/>
      <c r="N16" s="20"/>
    </row>
    <row r="17" spans="1:14" s="19" customFormat="1" ht="24.75" customHeight="1">
      <c r="A17" s="164" t="s">
        <v>348</v>
      </c>
      <c r="B17" s="263" t="s">
        <v>347</v>
      </c>
      <c r="C17" s="396"/>
      <c r="D17" s="296"/>
      <c r="E17" s="260"/>
      <c r="F17" s="316"/>
      <c r="G17" s="17"/>
      <c r="H17" s="76"/>
      <c r="L17" s="20"/>
      <c r="M17" s="20"/>
      <c r="N17" s="20"/>
    </row>
    <row r="18" spans="1:14" s="19" customFormat="1" ht="36" customHeight="1">
      <c r="A18" s="164"/>
      <c r="B18" s="334" t="s">
        <v>316</v>
      </c>
      <c r="C18" s="335" t="s">
        <v>264</v>
      </c>
      <c r="D18" s="353">
        <v>902</v>
      </c>
      <c r="E18" s="353">
        <v>902</v>
      </c>
      <c r="F18" s="316"/>
      <c r="G18" s="17"/>
      <c r="H18" s="76"/>
      <c r="L18" s="20"/>
      <c r="M18" s="20"/>
      <c r="N18" s="20"/>
    </row>
    <row r="19" spans="1:14" s="19" customFormat="1" ht="36" customHeight="1">
      <c r="A19" s="164"/>
      <c r="B19" s="136" t="s">
        <v>321</v>
      </c>
      <c r="C19" s="287" t="s">
        <v>264</v>
      </c>
      <c r="D19" s="354">
        <v>656</v>
      </c>
      <c r="E19" s="354">
        <v>656</v>
      </c>
      <c r="F19" s="316"/>
      <c r="G19" s="17"/>
      <c r="H19" s="76"/>
      <c r="L19" s="20"/>
      <c r="M19" s="20"/>
      <c r="N19" s="20"/>
    </row>
    <row r="20" spans="1:14" s="19" customFormat="1" ht="27" customHeight="1">
      <c r="A20" s="164"/>
      <c r="B20" s="263"/>
      <c r="C20" s="267"/>
      <c r="D20" s="295"/>
      <c r="E20" s="260"/>
      <c r="F20" s="316"/>
      <c r="G20" s="17"/>
      <c r="H20" s="76"/>
      <c r="L20" s="20"/>
      <c r="M20" s="20"/>
      <c r="N20" s="20"/>
    </row>
    <row r="21" spans="1:14" s="19" customFormat="1" ht="21" customHeight="1">
      <c r="A21" s="264" t="s">
        <v>350</v>
      </c>
      <c r="B21" s="136" t="s">
        <v>349</v>
      </c>
      <c r="C21" s="335"/>
      <c r="D21" s="336"/>
      <c r="E21" s="260"/>
      <c r="F21" s="316"/>
      <c r="G21" s="17"/>
      <c r="H21" s="76"/>
      <c r="L21" s="20"/>
      <c r="M21" s="20"/>
      <c r="N21" s="20"/>
    </row>
    <row r="22" spans="1:14" s="19" customFormat="1" ht="17.25" customHeight="1">
      <c r="A22" s="264">
        <v>1</v>
      </c>
      <c r="B22" s="334" t="s">
        <v>324</v>
      </c>
      <c r="C22" s="335" t="s">
        <v>264</v>
      </c>
      <c r="D22" s="397" t="s">
        <v>351</v>
      </c>
      <c r="E22" s="353">
        <v>1558</v>
      </c>
      <c r="F22" s="316"/>
      <c r="G22" s="17"/>
      <c r="H22" s="76"/>
      <c r="L22" s="20"/>
      <c r="M22" s="20"/>
      <c r="N22" s="20"/>
    </row>
    <row r="23" spans="1:14" s="19" customFormat="1" ht="20.45" customHeight="1">
      <c r="A23" s="264">
        <v>2</v>
      </c>
      <c r="B23" s="334" t="s">
        <v>269</v>
      </c>
      <c r="C23" s="335" t="s">
        <v>271</v>
      </c>
      <c r="D23" s="353">
        <v>50</v>
      </c>
      <c r="E23" s="353">
        <v>50</v>
      </c>
      <c r="F23" s="316"/>
      <c r="G23" s="17"/>
      <c r="H23" s="76"/>
      <c r="L23" s="20"/>
      <c r="M23" s="20"/>
      <c r="N23" s="20"/>
    </row>
    <row r="24" spans="1:14" s="19" customFormat="1" ht="20.45" customHeight="1">
      <c r="A24" s="264">
        <v>3</v>
      </c>
      <c r="B24" s="334" t="s">
        <v>286</v>
      </c>
      <c r="C24" s="335" t="s">
        <v>282</v>
      </c>
      <c r="D24" s="353">
        <v>30</v>
      </c>
      <c r="E24" s="353">
        <v>30</v>
      </c>
      <c r="F24" s="316"/>
      <c r="G24" s="17"/>
      <c r="H24" s="76"/>
      <c r="L24" s="20"/>
      <c r="M24" s="20"/>
      <c r="N24" s="20"/>
    </row>
    <row r="25" spans="1:14" s="19" customFormat="1" ht="20.45" customHeight="1">
      <c r="A25" s="261"/>
      <c r="B25" s="288"/>
      <c r="C25" s="273"/>
      <c r="D25" s="295"/>
      <c r="E25" s="260"/>
      <c r="F25" s="316"/>
      <c r="G25" s="17"/>
      <c r="H25" s="76"/>
      <c r="L25" s="20"/>
      <c r="M25" s="20"/>
      <c r="N25" s="20"/>
    </row>
    <row r="26" spans="1:14" s="19" customFormat="1" ht="17.25" customHeight="1">
      <c r="A26" s="264" t="s">
        <v>274</v>
      </c>
      <c r="B26" s="340" t="s">
        <v>275</v>
      </c>
      <c r="C26" s="273"/>
      <c r="D26" s="265"/>
      <c r="E26" s="260"/>
      <c r="F26" s="316"/>
      <c r="G26" s="17"/>
      <c r="H26" s="76"/>
      <c r="L26" s="20"/>
      <c r="M26" s="20"/>
      <c r="N26" s="20"/>
    </row>
    <row r="27" spans="1:14" s="19" customFormat="1" ht="22.15" customHeight="1">
      <c r="A27" s="264">
        <v>1</v>
      </c>
      <c r="B27" s="341" t="s">
        <v>327</v>
      </c>
      <c r="C27" s="287" t="s">
        <v>276</v>
      </c>
      <c r="D27" s="352">
        <v>19413</v>
      </c>
      <c r="E27" s="352">
        <v>19413</v>
      </c>
      <c r="F27" s="316"/>
      <c r="G27" s="17"/>
      <c r="H27" s="76"/>
      <c r="L27" s="20"/>
      <c r="M27" s="20"/>
      <c r="N27" s="20"/>
    </row>
    <row r="28" spans="1:14" s="19" customFormat="1" ht="21.6" customHeight="1">
      <c r="A28" s="164"/>
      <c r="B28" s="263"/>
      <c r="C28" s="273"/>
      <c r="D28" s="183"/>
      <c r="E28" s="260"/>
      <c r="F28" s="316"/>
      <c r="G28" s="17"/>
      <c r="H28" s="76"/>
      <c r="L28" s="20"/>
      <c r="M28" s="20"/>
      <c r="N28" s="20"/>
    </row>
    <row r="29" spans="1:14" s="19" customFormat="1" ht="21.6" customHeight="1">
      <c r="A29" s="164"/>
      <c r="B29" s="263"/>
      <c r="C29" s="273"/>
      <c r="D29" s="295"/>
      <c r="E29" s="260"/>
      <c r="F29" s="317">
        <v>237.42</v>
      </c>
      <c r="G29" s="17"/>
      <c r="H29" s="76"/>
      <c r="L29" s="20"/>
      <c r="M29" s="20"/>
      <c r="N29" s="20"/>
    </row>
    <row r="30" spans="1:14" s="19" customFormat="1" ht="17.25" customHeight="1">
      <c r="A30" s="164"/>
      <c r="B30" s="263"/>
      <c r="C30" s="273"/>
      <c r="D30" s="183"/>
      <c r="E30" s="260"/>
      <c r="F30" s="316"/>
      <c r="G30" s="17"/>
      <c r="H30" s="76"/>
      <c r="L30" s="20"/>
      <c r="M30" s="20"/>
      <c r="N30" s="20"/>
    </row>
    <row r="31" spans="1:14" s="19" customFormat="1" ht="17.25" customHeight="1">
      <c r="A31" s="164"/>
      <c r="B31" s="263"/>
      <c r="C31" s="273"/>
      <c r="D31" s="183"/>
      <c r="E31" s="260"/>
      <c r="F31" s="316"/>
      <c r="G31" s="17"/>
      <c r="H31" s="76"/>
      <c r="L31" s="20"/>
      <c r="M31" s="20"/>
      <c r="N31" s="20"/>
    </row>
    <row r="32" spans="1:14" s="19" customFormat="1" ht="17.25" customHeight="1">
      <c r="A32" s="164"/>
      <c r="B32" s="263"/>
      <c r="C32" s="273"/>
      <c r="D32" s="285"/>
      <c r="E32" s="260"/>
      <c r="F32" s="316"/>
      <c r="G32" s="17"/>
      <c r="H32" s="76"/>
      <c r="L32" s="20"/>
      <c r="M32" s="20"/>
      <c r="N32" s="20"/>
    </row>
    <row r="33" spans="1:14" s="19" customFormat="1" ht="17.25" customHeight="1">
      <c r="A33" s="164"/>
      <c r="B33" s="263"/>
      <c r="C33" s="273"/>
      <c r="D33" s="295"/>
      <c r="E33" s="260"/>
      <c r="F33" s="316"/>
      <c r="G33" s="17"/>
      <c r="H33" s="76"/>
      <c r="L33" s="20"/>
      <c r="M33" s="20"/>
      <c r="N33" s="20"/>
    </row>
    <row r="34" spans="1:14" s="19" customFormat="1" ht="17.25" customHeight="1">
      <c r="A34" s="164"/>
      <c r="B34" s="263"/>
      <c r="C34" s="273"/>
      <c r="D34" s="183"/>
      <c r="E34" s="260"/>
      <c r="F34" s="316"/>
      <c r="G34" s="17"/>
      <c r="H34" s="76"/>
      <c r="L34" s="20"/>
      <c r="M34" s="20"/>
      <c r="N34" s="20"/>
    </row>
    <row r="35" spans="1:14" s="19" customFormat="1" ht="17.25" customHeight="1">
      <c r="A35" s="164"/>
      <c r="B35" s="263"/>
      <c r="C35" s="273"/>
      <c r="D35" s="183"/>
      <c r="E35" s="260"/>
      <c r="F35" s="316"/>
      <c r="G35" s="17"/>
      <c r="H35" s="76"/>
      <c r="L35" s="20"/>
      <c r="M35" s="20"/>
      <c r="N35" s="20"/>
    </row>
    <row r="36" spans="1:14" s="19" customFormat="1" ht="17.25" customHeight="1">
      <c r="A36" s="164"/>
      <c r="B36" s="263"/>
      <c r="C36" s="273"/>
      <c r="D36" s="285"/>
      <c r="E36" s="260"/>
      <c r="F36" s="316"/>
      <c r="G36" s="17"/>
      <c r="H36" s="76"/>
      <c r="L36" s="20"/>
      <c r="M36" s="20"/>
      <c r="N36" s="20"/>
    </row>
    <row r="37" spans="1:14" s="19" customFormat="1" ht="17.25" customHeight="1">
      <c r="A37" s="164"/>
      <c r="B37" s="301"/>
      <c r="C37" s="273"/>
      <c r="D37" s="285"/>
      <c r="E37" s="260"/>
      <c r="F37" s="316"/>
      <c r="G37" s="17"/>
      <c r="H37" s="76"/>
      <c r="L37" s="20"/>
      <c r="M37" s="20"/>
      <c r="N37" s="20"/>
    </row>
    <row r="38" spans="1:14" s="19" customFormat="1" ht="17.25" customHeight="1">
      <c r="A38" s="316"/>
      <c r="B38" s="17"/>
      <c r="C38" s="76"/>
      <c r="G38" s="20"/>
      <c r="H38" s="20"/>
      <c r="I38" s="20"/>
    </row>
    <row r="39" spans="1:14" s="19" customFormat="1" ht="17.25" customHeight="1">
      <c r="A39" s="316"/>
      <c r="B39" s="17"/>
      <c r="C39" s="76"/>
      <c r="G39" s="20"/>
      <c r="H39" s="20"/>
      <c r="I39" s="20"/>
    </row>
    <row r="40" spans="1:14" s="19" customFormat="1" ht="17.25" customHeight="1">
      <c r="A40" s="316"/>
      <c r="B40" s="17"/>
      <c r="C40" s="76"/>
      <c r="G40" s="20"/>
      <c r="H40" s="20"/>
      <c r="I40" s="20"/>
    </row>
    <row r="41" spans="1:14" s="19" customFormat="1" ht="17.25" customHeight="1">
      <c r="A41" s="316"/>
      <c r="B41" s="17"/>
      <c r="C41" s="76"/>
      <c r="G41" s="20"/>
      <c r="H41" s="20"/>
      <c r="I41" s="20"/>
    </row>
    <row r="42" spans="1:14" s="19" customFormat="1" ht="17.25" customHeight="1">
      <c r="A42" s="316"/>
      <c r="B42" s="17"/>
      <c r="C42" s="76"/>
      <c r="G42" s="20"/>
      <c r="H42" s="20"/>
      <c r="I42" s="20"/>
    </row>
    <row r="43" spans="1:14" s="19" customFormat="1" ht="22.15" customHeight="1">
      <c r="A43" s="316"/>
      <c r="B43" s="17"/>
      <c r="C43" s="76"/>
      <c r="G43" s="20"/>
      <c r="H43" s="20"/>
      <c r="I43" s="20"/>
    </row>
    <row r="44" spans="1:14" s="19" customFormat="1" ht="17.25" customHeight="1">
      <c r="A44" s="316"/>
      <c r="B44" s="17"/>
      <c r="C44" s="76"/>
      <c r="G44" s="20"/>
      <c r="H44" s="20"/>
      <c r="I44" s="20"/>
    </row>
    <row r="45" spans="1:14" s="19" customFormat="1" ht="26.25" customHeight="1">
      <c r="A45" s="316"/>
      <c r="B45" s="17"/>
      <c r="C45" s="76"/>
      <c r="G45" s="20"/>
      <c r="H45" s="20"/>
      <c r="I45" s="20"/>
    </row>
    <row r="46" spans="1:14" s="19" customFormat="1" ht="42.6" customHeight="1">
      <c r="A46" s="316"/>
      <c r="B46" s="17"/>
      <c r="C46" s="76"/>
      <c r="G46" s="20"/>
      <c r="H46" s="20"/>
      <c r="I46" s="20"/>
    </row>
    <row r="47" spans="1:14" s="19" customFormat="1" ht="45" customHeight="1">
      <c r="A47" s="316"/>
      <c r="B47" s="17"/>
      <c r="C47" s="76"/>
      <c r="G47" s="20"/>
      <c r="H47" s="20"/>
      <c r="I47" s="20"/>
    </row>
    <row r="48" spans="1:14" s="297" customFormat="1" ht="47.25" customHeight="1">
      <c r="A48" s="316"/>
      <c r="B48" s="17"/>
      <c r="C48" s="76"/>
      <c r="G48" s="298"/>
      <c r="H48" s="298"/>
      <c r="I48" s="298"/>
    </row>
    <row r="49" spans="1:9" s="19" customFormat="1" ht="17.25" customHeight="1">
      <c r="A49" s="316"/>
      <c r="B49" s="17"/>
      <c r="C49" s="76"/>
      <c r="G49" s="20"/>
      <c r="H49" s="20"/>
      <c r="I49" s="20"/>
    </row>
    <row r="50" spans="1:9" s="18" customFormat="1" ht="19.5" customHeight="1">
      <c r="A50" s="318"/>
      <c r="B50" s="17"/>
      <c r="C50" s="76"/>
      <c r="G50" s="12"/>
      <c r="H50" s="12"/>
      <c r="I50" s="12"/>
    </row>
    <row r="51" spans="1:9" s="18" customFormat="1" ht="19.5" customHeight="1">
      <c r="A51" s="319"/>
      <c r="B51" s="17"/>
      <c r="C51" s="76"/>
      <c r="G51" s="12"/>
      <c r="H51" s="12"/>
      <c r="I51" s="12"/>
    </row>
    <row r="52" spans="1:9" s="18" customFormat="1" ht="19.5" customHeight="1">
      <c r="A52" s="319"/>
      <c r="B52" s="17"/>
      <c r="C52" s="76"/>
      <c r="G52" s="12"/>
      <c r="H52" s="12"/>
      <c r="I52" s="12"/>
    </row>
    <row r="53" spans="1:9" s="18" customFormat="1" ht="21" customHeight="1">
      <c r="A53" s="320">
        <v>32.950000000000003</v>
      </c>
      <c r="B53" s="17"/>
      <c r="C53" s="76"/>
      <c r="G53" s="12"/>
      <c r="H53" s="12"/>
      <c r="I53" s="12"/>
    </row>
    <row r="54" spans="1:9" s="18" customFormat="1" ht="18" customHeight="1">
      <c r="A54" s="314"/>
      <c r="B54" s="17"/>
      <c r="C54" s="76"/>
      <c r="G54" s="12"/>
      <c r="H54" s="12"/>
      <c r="I54" s="12"/>
    </row>
    <row r="55" spans="1:9" s="18" customFormat="1" ht="20.45" customHeight="1">
      <c r="A55" s="321">
        <v>2</v>
      </c>
      <c r="B55" s="17"/>
      <c r="C55" s="76"/>
      <c r="G55" s="12"/>
      <c r="H55" s="12"/>
      <c r="I55" s="12"/>
    </row>
    <row r="56" spans="1:9" s="18" customFormat="1" ht="88.5" customHeight="1">
      <c r="A56" s="322"/>
      <c r="B56" s="17"/>
      <c r="C56" s="76"/>
      <c r="G56" s="12"/>
      <c r="H56" s="12"/>
      <c r="I56" s="12"/>
    </row>
    <row r="57" spans="1:9" s="18" customFormat="1" ht="23.25" customHeight="1">
      <c r="A57" s="316"/>
      <c r="B57" s="17"/>
      <c r="C57" s="76"/>
      <c r="G57" s="12"/>
      <c r="H57" s="12"/>
      <c r="I57" s="12"/>
    </row>
    <row r="58" spans="1:9" s="18" customFormat="1" ht="23.25" customHeight="1">
      <c r="A58" s="316"/>
      <c r="B58" s="17"/>
      <c r="C58" s="76"/>
      <c r="G58" s="12"/>
      <c r="H58" s="12"/>
      <c r="I58" s="12"/>
    </row>
    <row r="59" spans="1:9" s="18" customFormat="1" ht="23.25" customHeight="1">
      <c r="A59" s="316"/>
      <c r="B59" s="17"/>
      <c r="C59" s="76"/>
      <c r="G59" s="12"/>
      <c r="H59" s="12"/>
      <c r="I59" s="12"/>
    </row>
    <row r="60" spans="1:9" s="18" customFormat="1" ht="23.25" customHeight="1">
      <c r="A60" s="323">
        <v>439.8</v>
      </c>
      <c r="B60" s="17"/>
      <c r="C60" s="76"/>
      <c r="G60" s="12"/>
      <c r="H60" s="12"/>
      <c r="I60" s="12"/>
    </row>
    <row r="61" spans="1:9" s="18" customFormat="1" ht="23.25" customHeight="1">
      <c r="A61" s="323"/>
      <c r="B61" s="17"/>
      <c r="C61" s="76"/>
      <c r="G61" s="12"/>
      <c r="H61" s="12"/>
      <c r="I61" s="12"/>
    </row>
    <row r="62" spans="1:9" s="18" customFormat="1" ht="23.25" customHeight="1">
      <c r="A62" s="316"/>
      <c r="B62" s="17"/>
      <c r="C62" s="76"/>
      <c r="G62" s="12"/>
      <c r="H62" s="12"/>
      <c r="I62" s="12"/>
    </row>
    <row r="63" spans="1:9" s="18" customFormat="1" ht="23.25" customHeight="1">
      <c r="A63" s="316"/>
      <c r="B63" s="17"/>
      <c r="C63" s="76"/>
      <c r="G63" s="12"/>
      <c r="H63" s="12"/>
      <c r="I63" s="12"/>
    </row>
    <row r="64" spans="1:9" s="18" customFormat="1" ht="23.25" customHeight="1">
      <c r="A64" s="316"/>
      <c r="B64" s="17"/>
      <c r="C64" s="76"/>
      <c r="G64" s="12"/>
      <c r="H64" s="12"/>
      <c r="I64" s="12"/>
    </row>
    <row r="65" spans="1:9" s="18" customFormat="1" ht="31.15" customHeight="1">
      <c r="A65" s="316"/>
      <c r="B65" s="17"/>
      <c r="C65" s="76"/>
      <c r="G65" s="12"/>
      <c r="H65" s="12"/>
      <c r="I65" s="12"/>
    </row>
    <row r="66" spans="1:9" s="18" customFormat="1" ht="31.15" customHeight="1">
      <c r="A66" s="316"/>
      <c r="B66" s="17"/>
      <c r="C66" s="76"/>
      <c r="G66" s="12"/>
      <c r="H66" s="12"/>
      <c r="I66" s="12"/>
    </row>
    <row r="67" spans="1:9" s="18" customFormat="1" ht="88.5" customHeight="1">
      <c r="A67" s="316"/>
      <c r="B67" s="17"/>
      <c r="C67" s="76"/>
      <c r="G67" s="12"/>
      <c r="H67" s="12"/>
      <c r="I67" s="12"/>
    </row>
    <row r="68" spans="1:9" s="18" customFormat="1" ht="23.25" customHeight="1">
      <c r="A68" s="316"/>
      <c r="B68" s="17"/>
      <c r="C68" s="76"/>
      <c r="G68" s="12"/>
      <c r="H68" s="12"/>
      <c r="I68" s="12"/>
    </row>
    <row r="69" spans="1:9" s="18" customFormat="1" ht="23.25" customHeight="1">
      <c r="A69" s="316"/>
      <c r="B69" s="17"/>
      <c r="C69" s="76"/>
      <c r="G69" s="12"/>
      <c r="H69" s="12"/>
      <c r="I69" s="12"/>
    </row>
    <row r="70" spans="1:9" s="18" customFormat="1" ht="23.25" customHeight="1">
      <c r="A70" s="324"/>
      <c r="B70" s="17"/>
      <c r="C70" s="76"/>
      <c r="G70" s="12"/>
      <c r="H70" s="12"/>
      <c r="I70" s="12"/>
    </row>
    <row r="71" spans="1:9" s="18" customFormat="1" ht="26.25" customHeight="1">
      <c r="A71" s="323"/>
      <c r="C71" s="75"/>
      <c r="G71" s="12"/>
      <c r="H71" s="12"/>
      <c r="I71" s="12"/>
    </row>
    <row r="72" spans="1:9" s="18" customFormat="1" ht="26.25" customHeight="1">
      <c r="A72" s="323"/>
      <c r="C72" s="75"/>
      <c r="G72" s="12"/>
      <c r="H72" s="12"/>
      <c r="I72" s="12"/>
    </row>
    <row r="73" spans="1:9" s="18" customFormat="1" ht="25.5" customHeight="1">
      <c r="A73" s="323"/>
      <c r="C73" s="75"/>
      <c r="G73" s="12"/>
      <c r="H73" s="12"/>
      <c r="I73" s="12"/>
    </row>
    <row r="74" spans="1:9" s="18" customFormat="1" ht="25.5" customHeight="1">
      <c r="A74" s="323">
        <v>241.2</v>
      </c>
      <c r="C74" s="75"/>
      <c r="G74" s="12"/>
      <c r="H74" s="12"/>
      <c r="I74" s="12"/>
    </row>
    <row r="75" spans="1:9" s="18" customFormat="1" ht="25.5" customHeight="1">
      <c r="A75" s="323"/>
      <c r="C75" s="75"/>
      <c r="G75" s="12"/>
      <c r="H75" s="12"/>
      <c r="I75" s="12"/>
    </row>
    <row r="76" spans="1:9" s="18" customFormat="1" ht="25.5" customHeight="1">
      <c r="A76" s="323"/>
      <c r="C76" s="75"/>
      <c r="G76" s="12"/>
      <c r="H76" s="12"/>
      <c r="I76" s="12"/>
    </row>
    <row r="77" spans="1:9" s="18" customFormat="1" ht="24" customHeight="1">
      <c r="A77" s="325"/>
      <c r="C77" s="75"/>
      <c r="G77" s="12"/>
      <c r="H77" s="12"/>
      <c r="I77" s="12"/>
    </row>
    <row r="78" spans="1:9" s="18" customFormat="1" ht="24" customHeight="1">
      <c r="A78" s="323"/>
      <c r="C78" s="75"/>
      <c r="G78" s="12"/>
      <c r="H78" s="12"/>
      <c r="I78" s="12"/>
    </row>
    <row r="79" spans="1:9" s="18" customFormat="1" ht="24" customHeight="1">
      <c r="A79" s="323"/>
      <c r="C79" s="75"/>
      <c r="G79" s="12"/>
      <c r="H79" s="12"/>
      <c r="I79" s="12"/>
    </row>
    <row r="80" spans="1:9" s="18" customFormat="1" ht="24" customHeight="1">
      <c r="A80" s="323">
        <v>210.35</v>
      </c>
      <c r="C80" s="75"/>
      <c r="G80" s="12"/>
      <c r="H80" s="12"/>
      <c r="I80" s="12"/>
    </row>
    <row r="81" spans="1:9" s="18" customFormat="1" ht="24" customHeight="1">
      <c r="A81" s="323"/>
      <c r="C81" s="75"/>
      <c r="G81" s="12"/>
      <c r="H81" s="12"/>
      <c r="I81" s="12"/>
    </row>
    <row r="82" spans="1:9" s="18" customFormat="1" ht="24" customHeight="1">
      <c r="A82" s="323"/>
      <c r="C82" s="75"/>
      <c r="G82" s="12"/>
      <c r="H82" s="12"/>
      <c r="I82" s="12"/>
    </row>
    <row r="83" spans="1:9" s="18" customFormat="1" ht="24" customHeight="1">
      <c r="A83" s="323"/>
      <c r="C83" s="75"/>
      <c r="G83" s="12"/>
      <c r="H83" s="12"/>
      <c r="I83" s="12"/>
    </row>
    <row r="84" spans="1:9" s="18" customFormat="1" ht="24" customHeight="1">
      <c r="A84" s="323"/>
      <c r="C84" s="75"/>
      <c r="G84" s="12"/>
      <c r="H84" s="12"/>
      <c r="I84" s="12"/>
    </row>
    <row r="85" spans="1:9" s="18" customFormat="1" ht="24" customHeight="1">
      <c r="A85" s="323"/>
      <c r="C85" s="75"/>
      <c r="G85" s="12"/>
      <c r="H85" s="12"/>
      <c r="I85" s="12"/>
    </row>
    <row r="86" spans="1:9" s="18" customFormat="1" ht="24" customHeight="1">
      <c r="A86" s="323"/>
      <c r="C86" s="75"/>
      <c r="G86" s="12"/>
      <c r="H86" s="12"/>
      <c r="I86" s="12"/>
    </row>
    <row r="87" spans="1:9" s="18" customFormat="1" ht="24" customHeight="1">
      <c r="A87" s="323"/>
      <c r="C87" s="75"/>
      <c r="G87" s="12"/>
      <c r="H87" s="12"/>
      <c r="I87" s="12"/>
    </row>
    <row r="88" spans="1:9" s="18" customFormat="1" ht="25.5" customHeight="1">
      <c r="A88" s="323"/>
      <c r="C88" s="75"/>
      <c r="G88" s="12"/>
      <c r="H88" s="12"/>
      <c r="I88" s="12"/>
    </row>
    <row r="89" spans="1:9" s="18" customFormat="1" ht="22.15" customHeight="1">
      <c r="A89" s="326"/>
      <c r="C89" s="75"/>
      <c r="G89" s="12"/>
      <c r="H89" s="12"/>
      <c r="I89" s="12"/>
    </row>
    <row r="90" spans="1:9" s="18" customFormat="1" ht="30.6" customHeight="1">
      <c r="A90" s="325"/>
      <c r="C90" s="75"/>
      <c r="G90" s="12"/>
      <c r="H90" s="12"/>
      <c r="I90" s="12"/>
    </row>
    <row r="91" spans="1:9" s="18" customFormat="1" ht="45.6" customHeight="1">
      <c r="A91" s="323">
        <v>70.95</v>
      </c>
      <c r="C91" s="75"/>
      <c r="G91" s="12"/>
      <c r="H91" s="12"/>
      <c r="I91" s="12"/>
    </row>
    <row r="92" spans="1:9" s="18" customFormat="1" ht="40.9" customHeight="1">
      <c r="A92" s="326"/>
      <c r="C92" s="75"/>
      <c r="G92" s="12"/>
      <c r="H92" s="12"/>
      <c r="I92" s="12"/>
    </row>
    <row r="93" spans="1:9" s="18" customFormat="1" ht="26.25" customHeight="1">
      <c r="A93" s="325"/>
      <c r="C93" s="75"/>
      <c r="G93" s="12"/>
      <c r="H93" s="12"/>
      <c r="I93" s="12"/>
    </row>
    <row r="94" spans="1:9" s="18" customFormat="1" ht="22.5" customHeight="1">
      <c r="A94" s="327">
        <v>3</v>
      </c>
      <c r="C94" s="75"/>
      <c r="G94" s="12"/>
      <c r="H94" s="12"/>
      <c r="I94" s="12"/>
    </row>
    <row r="95" spans="1:9" s="18" customFormat="1" ht="25.5" customHeight="1">
      <c r="A95" s="323"/>
      <c r="C95" s="75"/>
      <c r="G95" s="12"/>
      <c r="H95" s="12"/>
      <c r="I95" s="12"/>
    </row>
    <row r="96" spans="1:9" s="18" customFormat="1" ht="21.75" customHeight="1">
      <c r="A96" s="325"/>
      <c r="C96" s="75"/>
      <c r="G96" s="12"/>
      <c r="H96" s="12"/>
      <c r="I96" s="12"/>
    </row>
    <row r="97" spans="1:9" s="18" customFormat="1" ht="21.75" customHeight="1">
      <c r="A97" s="323"/>
      <c r="C97" s="75"/>
      <c r="G97" s="12"/>
      <c r="H97" s="12"/>
      <c r="I97" s="12"/>
    </row>
    <row r="98" spans="1:9" s="18" customFormat="1" ht="21.75" customHeight="1">
      <c r="A98" s="323"/>
      <c r="C98" s="75"/>
      <c r="G98" s="12"/>
      <c r="H98" s="12"/>
      <c r="I98" s="12"/>
    </row>
    <row r="99" spans="1:9" s="18" customFormat="1" ht="21.75" customHeight="1">
      <c r="A99" s="323"/>
      <c r="C99" s="75"/>
      <c r="G99" s="12"/>
      <c r="H99" s="12"/>
      <c r="I99" s="12"/>
    </row>
    <row r="100" spans="1:9" s="18" customFormat="1" ht="21.75" customHeight="1">
      <c r="A100" s="323"/>
      <c r="C100" s="75"/>
      <c r="G100" s="12"/>
      <c r="H100" s="12"/>
      <c r="I100" s="12"/>
    </row>
    <row r="101" spans="1:9" s="18" customFormat="1" ht="21.75" customHeight="1">
      <c r="A101" s="323"/>
      <c r="C101" s="75"/>
      <c r="G101" s="12"/>
      <c r="H101" s="12"/>
      <c r="I101" s="12"/>
    </row>
    <row r="102" spans="1:9" s="18" customFormat="1" ht="21.75" customHeight="1">
      <c r="A102" s="323"/>
      <c r="C102" s="75"/>
      <c r="G102" s="12"/>
      <c r="H102" s="12"/>
      <c r="I102" s="12"/>
    </row>
    <row r="103" spans="1:9" s="18" customFormat="1" ht="21.75" customHeight="1">
      <c r="A103" s="323"/>
      <c r="C103" s="75"/>
      <c r="G103" s="12"/>
      <c r="H103" s="12"/>
      <c r="I103" s="12"/>
    </row>
    <row r="104" spans="1:9" s="18" customFormat="1" ht="21.75" customHeight="1">
      <c r="A104" s="323"/>
      <c r="C104" s="75"/>
      <c r="G104" s="12"/>
      <c r="H104" s="12"/>
      <c r="I104" s="12"/>
    </row>
    <row r="105" spans="1:9" s="18" customFormat="1" ht="21.75" customHeight="1">
      <c r="A105" s="187"/>
      <c r="C105" s="75"/>
      <c r="G105" s="12"/>
      <c r="H105" s="12"/>
      <c r="I105" s="12"/>
    </row>
    <row r="106" spans="1:9" s="18" customFormat="1" ht="21.75" customHeight="1">
      <c r="A106" s="187"/>
      <c r="C106" s="75"/>
      <c r="G106" s="12"/>
      <c r="H106" s="12"/>
      <c r="I106" s="12"/>
    </row>
    <row r="107" spans="1:9" s="18" customFormat="1" ht="21.75" customHeight="1">
      <c r="A107" s="187"/>
      <c r="C107" s="75"/>
      <c r="G107" s="12"/>
      <c r="H107" s="12"/>
      <c r="I107" s="12"/>
    </row>
    <row r="108" spans="1:9" s="18" customFormat="1" ht="21.75" customHeight="1">
      <c r="A108" s="187">
        <v>681</v>
      </c>
      <c r="C108" s="75"/>
      <c r="G108" s="12"/>
      <c r="H108" s="12"/>
      <c r="I108" s="12"/>
    </row>
    <row r="109" spans="1:9" s="18" customFormat="1" ht="21.75" customHeight="1">
      <c r="A109" s="187"/>
      <c r="C109" s="75"/>
      <c r="G109" s="12"/>
      <c r="H109" s="12"/>
      <c r="I109" s="12"/>
    </row>
    <row r="110" spans="1:9" s="18" customFormat="1" ht="21.75" customHeight="1">
      <c r="A110" s="187"/>
      <c r="C110" s="75"/>
      <c r="G110" s="12"/>
      <c r="H110" s="12"/>
      <c r="I110" s="12"/>
    </row>
    <row r="111" spans="1:9" s="18" customFormat="1" ht="21.75" customHeight="1">
      <c r="A111" s="187"/>
      <c r="C111" s="75"/>
      <c r="G111" s="12"/>
      <c r="H111" s="12"/>
      <c r="I111" s="12"/>
    </row>
    <row r="112" spans="1:9" s="18" customFormat="1" ht="21.75" customHeight="1">
      <c r="A112" s="187"/>
      <c r="C112" s="75"/>
      <c r="G112" s="12"/>
      <c r="H112" s="12"/>
      <c r="I112" s="12"/>
    </row>
    <row r="113" spans="1:9" s="18" customFormat="1" ht="21.75" customHeight="1">
      <c r="A113" s="187"/>
      <c r="C113" s="75"/>
      <c r="G113" s="12"/>
      <c r="H113" s="12"/>
      <c r="I113" s="12"/>
    </row>
    <row r="114" spans="1:9" s="18" customFormat="1" ht="21.75" customHeight="1">
      <c r="A114" s="187"/>
      <c r="C114" s="75"/>
      <c r="G114" s="12"/>
      <c r="H114" s="12"/>
      <c r="I114" s="12"/>
    </row>
    <row r="115" spans="1:9" s="18" customFormat="1" ht="21.75" customHeight="1">
      <c r="A115" s="187"/>
      <c r="C115" s="75"/>
      <c r="G115" s="12"/>
      <c r="H115" s="12"/>
      <c r="I115" s="12"/>
    </row>
    <row r="116" spans="1:9" s="18" customFormat="1" ht="21.75" customHeight="1">
      <c r="A116" s="187"/>
      <c r="C116" s="75"/>
      <c r="G116" s="12"/>
      <c r="H116" s="12"/>
      <c r="I116" s="12"/>
    </row>
    <row r="117" spans="1:9" s="18" customFormat="1" ht="21.75" customHeight="1">
      <c r="A117" s="187"/>
      <c r="C117" s="75"/>
      <c r="G117" s="12"/>
      <c r="H117" s="12"/>
      <c r="I117" s="12"/>
    </row>
    <row r="118" spans="1:9" s="18" customFormat="1" ht="21.75" customHeight="1">
      <c r="A118" s="187"/>
      <c r="C118" s="75"/>
      <c r="G118" s="12"/>
      <c r="H118" s="12"/>
      <c r="I118" s="12"/>
    </row>
    <row r="119" spans="1:9" s="18" customFormat="1" ht="21.75" customHeight="1">
      <c r="A119" s="187"/>
      <c r="C119" s="75"/>
      <c r="G119" s="12"/>
      <c r="H119" s="12"/>
      <c r="I119" s="12"/>
    </row>
    <row r="120" spans="1:9" s="18" customFormat="1" ht="21.75" customHeight="1">
      <c r="A120" s="187"/>
      <c r="C120" s="75"/>
      <c r="G120" s="12"/>
      <c r="H120" s="12"/>
      <c r="I120" s="12"/>
    </row>
    <row r="121" spans="1:9" s="18" customFormat="1" ht="21.75" customHeight="1">
      <c r="A121" s="187"/>
      <c r="C121" s="75"/>
      <c r="G121" s="12"/>
      <c r="H121" s="12"/>
      <c r="I121" s="12"/>
    </row>
    <row r="122" spans="1:9" s="18" customFormat="1" ht="21.75" customHeight="1">
      <c r="A122" s="187"/>
      <c r="C122" s="75"/>
      <c r="G122" s="12"/>
      <c r="H122" s="12"/>
      <c r="I122" s="12"/>
    </row>
    <row r="123" spans="1:9" s="18" customFormat="1" ht="24.75" customHeight="1">
      <c r="A123" s="187"/>
      <c r="C123" s="75"/>
      <c r="G123" s="12"/>
      <c r="H123" s="12"/>
      <c r="I123" s="12"/>
    </row>
    <row r="124" spans="1:9" s="18" customFormat="1" ht="29.25" customHeight="1">
      <c r="A124" s="187"/>
      <c r="C124" s="75"/>
      <c r="G124" s="12"/>
      <c r="H124" s="12"/>
      <c r="I124" s="12"/>
    </row>
    <row r="125" spans="1:9" s="18" customFormat="1" ht="29.25" customHeight="1">
      <c r="A125" s="187"/>
      <c r="C125" s="75"/>
      <c r="G125" s="12"/>
      <c r="H125" s="12"/>
      <c r="I125" s="12"/>
    </row>
    <row r="126" spans="1:9" s="18" customFormat="1" ht="29.25" customHeight="1">
      <c r="A126" s="187"/>
      <c r="C126" s="75"/>
      <c r="G126" s="12"/>
      <c r="H126" s="12"/>
      <c r="I126" s="12"/>
    </row>
    <row r="127" spans="1:9" s="18" customFormat="1" ht="29.25" customHeight="1">
      <c r="A127" s="187"/>
      <c r="C127" s="75"/>
      <c r="G127" s="12"/>
      <c r="H127" s="12"/>
      <c r="I127" s="12"/>
    </row>
    <row r="128" spans="1:9" s="18" customFormat="1" ht="29.25" customHeight="1">
      <c r="A128" s="187"/>
      <c r="C128" s="75"/>
      <c r="G128" s="12"/>
      <c r="H128" s="12"/>
      <c r="I128" s="12"/>
    </row>
    <row r="129" spans="1:9" s="18" customFormat="1" ht="29.25" customHeight="1">
      <c r="A129" s="187"/>
      <c r="C129" s="75"/>
      <c r="G129" s="12"/>
      <c r="H129" s="12"/>
      <c r="I129" s="12"/>
    </row>
    <row r="130" spans="1:9" s="18" customFormat="1" ht="30" customHeight="1">
      <c r="A130" s="198"/>
      <c r="C130" s="75"/>
      <c r="G130" s="12"/>
      <c r="H130" s="12"/>
      <c r="I130" s="12"/>
    </row>
    <row r="131" spans="1:9" s="18" customFormat="1" ht="30" customHeight="1">
      <c r="A131" s="184"/>
      <c r="C131" s="75"/>
      <c r="G131" s="12"/>
      <c r="H131" s="12"/>
      <c r="I131" s="12"/>
    </row>
    <row r="132" spans="1:9" s="18" customFormat="1" ht="30" customHeight="1">
      <c r="A132" s="185">
        <v>32.950000000000003</v>
      </c>
      <c r="C132" s="75"/>
      <c r="G132" s="12"/>
      <c r="H132" s="12"/>
      <c r="I132" s="12"/>
    </row>
    <row r="133" spans="1:9" s="18" customFormat="1" ht="30" customHeight="1">
      <c r="A133" s="197"/>
      <c r="C133" s="75"/>
      <c r="G133" s="12"/>
      <c r="H133" s="12"/>
      <c r="I133" s="12"/>
    </row>
    <row r="134" spans="1:9" s="18" customFormat="1" ht="30" customHeight="1">
      <c r="A134" s="190">
        <v>2</v>
      </c>
      <c r="C134" s="75"/>
      <c r="G134" s="12"/>
      <c r="H134" s="12"/>
      <c r="I134" s="12"/>
    </row>
    <row r="135" spans="1:9" s="18" customFormat="1" ht="30" customHeight="1">
      <c r="A135" s="191">
        <v>1</v>
      </c>
      <c r="C135" s="75"/>
      <c r="G135" s="12"/>
      <c r="H135" s="12"/>
      <c r="I135" s="12"/>
    </row>
    <row r="136" spans="1:9" s="18" customFormat="1" ht="30" customHeight="1">
      <c r="A136" s="200"/>
      <c r="C136" s="75"/>
      <c r="G136" s="12"/>
      <c r="H136" s="12"/>
      <c r="I136" s="12"/>
    </row>
    <row r="137" spans="1:9" s="18" customFormat="1" ht="30" customHeight="1">
      <c r="A137" s="189"/>
      <c r="C137" s="75"/>
      <c r="G137" s="12"/>
      <c r="H137" s="12"/>
      <c r="I137" s="12"/>
    </row>
    <row r="138" spans="1:9" s="18" customFormat="1" ht="30" customHeight="1">
      <c r="A138" s="187"/>
      <c r="C138" s="75"/>
      <c r="G138" s="12"/>
      <c r="H138" s="12"/>
      <c r="I138" s="12"/>
    </row>
    <row r="139" spans="1:9" s="18" customFormat="1" ht="30" customHeight="1">
      <c r="A139" s="187"/>
      <c r="C139" s="75"/>
      <c r="G139" s="12"/>
      <c r="H139" s="12"/>
      <c r="I139" s="12"/>
    </row>
    <row r="140" spans="1:9" s="18" customFormat="1" ht="30" customHeight="1">
      <c r="A140" s="187"/>
      <c r="C140" s="75"/>
      <c r="G140" s="12"/>
      <c r="H140" s="12"/>
      <c r="I140" s="12"/>
    </row>
    <row r="141" spans="1:9" s="18" customFormat="1" ht="30" customHeight="1">
      <c r="A141" s="189">
        <v>210.35</v>
      </c>
      <c r="C141" s="75"/>
      <c r="G141" s="12"/>
      <c r="H141" s="12"/>
      <c r="I141" s="12"/>
    </row>
    <row r="142" spans="1:9" s="18" customFormat="1" ht="30" customHeight="1">
      <c r="A142" s="187"/>
      <c r="C142" s="75"/>
      <c r="G142" s="12"/>
      <c r="H142" s="12"/>
      <c r="I142" s="12"/>
    </row>
    <row r="143" spans="1:9" s="18" customFormat="1" ht="30" customHeight="1">
      <c r="A143" s="187"/>
      <c r="C143" s="75"/>
      <c r="G143" s="12"/>
      <c r="H143" s="12"/>
      <c r="I143" s="12"/>
    </row>
    <row r="144" spans="1:9" s="18" customFormat="1" ht="30" customHeight="1">
      <c r="A144" s="187"/>
      <c r="C144" s="75"/>
      <c r="G144" s="12"/>
      <c r="H144" s="12"/>
      <c r="I144" s="12"/>
    </row>
    <row r="145" spans="1:9" s="18" customFormat="1" ht="30" customHeight="1">
      <c r="A145" s="187"/>
      <c r="C145" s="75"/>
      <c r="G145" s="12"/>
      <c r="H145" s="12"/>
      <c r="I145" s="12"/>
    </row>
    <row r="146" spans="1:9" s="18" customFormat="1" ht="30" customHeight="1">
      <c r="A146" s="187"/>
      <c r="C146" s="75"/>
      <c r="G146" s="12"/>
      <c r="H146" s="12"/>
      <c r="I146" s="12"/>
    </row>
    <row r="147" spans="1:9" s="18" customFormat="1" ht="30" customHeight="1">
      <c r="A147" s="187"/>
      <c r="C147" s="75"/>
      <c r="G147" s="12"/>
      <c r="H147" s="12"/>
      <c r="I147" s="12"/>
    </row>
    <row r="148" spans="1:9" s="18" customFormat="1" ht="30" customHeight="1">
      <c r="A148" s="187"/>
      <c r="C148" s="75"/>
      <c r="G148" s="12"/>
      <c r="H148" s="12"/>
      <c r="I148" s="12"/>
    </row>
    <row r="149" spans="1:9" s="18" customFormat="1" ht="30" customHeight="1">
      <c r="A149" s="200"/>
      <c r="C149" s="75"/>
      <c r="G149" s="12"/>
      <c r="H149" s="12"/>
      <c r="I149" s="12"/>
    </row>
    <row r="150" spans="1:9" s="18" customFormat="1" ht="30" customHeight="1">
      <c r="A150" s="187">
        <v>70.95</v>
      </c>
      <c r="C150" s="75"/>
      <c r="G150" s="12"/>
      <c r="H150" s="12"/>
      <c r="I150" s="12"/>
    </row>
    <row r="151" spans="1:9" s="18" customFormat="1" ht="30" customHeight="1">
      <c r="A151" s="199"/>
      <c r="C151" s="75"/>
      <c r="G151" s="12"/>
      <c r="H151" s="12"/>
      <c r="I151" s="12"/>
    </row>
    <row r="152" spans="1:9" s="18" customFormat="1" ht="30" customHeight="1">
      <c r="A152" s="200"/>
      <c r="C152" s="75"/>
      <c r="G152" s="12"/>
      <c r="H152" s="12"/>
      <c r="I152" s="12"/>
    </row>
    <row r="153" spans="1:9" s="18" customFormat="1" ht="30" customHeight="1">
      <c r="A153" s="187"/>
      <c r="C153" s="75"/>
      <c r="G153" s="12"/>
      <c r="H153" s="12"/>
      <c r="I153" s="12"/>
    </row>
    <row r="154" spans="1:9" s="18" customFormat="1" ht="30" customHeight="1">
      <c r="A154" s="187">
        <v>37.68</v>
      </c>
      <c r="C154" s="75"/>
      <c r="G154" s="12"/>
      <c r="H154" s="12"/>
      <c r="I154" s="12"/>
    </row>
    <row r="155" spans="1:9" s="18" customFormat="1" ht="30" customHeight="1">
      <c r="A155" s="187"/>
      <c r="C155" s="75"/>
      <c r="G155" s="12"/>
      <c r="H155" s="12"/>
      <c r="I155" s="12"/>
    </row>
    <row r="156" spans="1:9" s="18" customFormat="1" ht="30" customHeight="1">
      <c r="A156" s="187"/>
      <c r="C156" s="75"/>
      <c r="G156" s="12"/>
      <c r="H156" s="12"/>
      <c r="I156" s="12"/>
    </row>
    <row r="157" spans="1:9" s="18" customFormat="1" ht="30" customHeight="1">
      <c r="A157" s="187"/>
      <c r="C157" s="75"/>
      <c r="G157" s="12"/>
      <c r="H157" s="12"/>
      <c r="I157" s="12"/>
    </row>
    <row r="158" spans="1:9" s="18" customFormat="1" ht="30" customHeight="1">
      <c r="A158" s="187"/>
      <c r="C158" s="75"/>
      <c r="G158" s="12"/>
      <c r="H158" s="12"/>
      <c r="I158" s="12"/>
    </row>
    <row r="159" spans="1:9" s="18" customFormat="1" ht="30" customHeight="1">
      <c r="A159" s="200"/>
      <c r="C159" s="75"/>
      <c r="G159" s="12"/>
      <c r="H159" s="12"/>
      <c r="I159" s="12"/>
    </row>
    <row r="160" spans="1:9" s="18" customFormat="1" ht="30" customHeight="1">
      <c r="A160" s="187"/>
      <c r="C160" s="75"/>
      <c r="G160" s="12"/>
      <c r="H160" s="12"/>
      <c r="I160" s="12"/>
    </row>
    <row r="161" spans="1:9" s="18" customFormat="1" ht="30" customHeight="1">
      <c r="A161" s="187">
        <v>318.2</v>
      </c>
      <c r="C161" s="75"/>
      <c r="G161" s="12"/>
      <c r="H161" s="12"/>
      <c r="I161" s="12"/>
    </row>
    <row r="162" spans="1:9" s="18" customFormat="1" ht="30" customHeight="1">
      <c r="A162" s="187"/>
      <c r="C162" s="75"/>
      <c r="G162" s="12"/>
      <c r="H162" s="12"/>
      <c r="I162" s="12"/>
    </row>
    <row r="163" spans="1:9" s="18" customFormat="1" ht="30" customHeight="1">
      <c r="A163" s="187"/>
      <c r="C163" s="75"/>
      <c r="G163" s="12"/>
      <c r="H163" s="12"/>
      <c r="I163" s="12"/>
    </row>
    <row r="164" spans="1:9" s="18" customFormat="1" ht="30" customHeight="1">
      <c r="A164" s="187"/>
      <c r="C164" s="75"/>
      <c r="G164" s="12"/>
      <c r="H164" s="12"/>
      <c r="I164" s="12"/>
    </row>
    <row r="165" spans="1:9" s="18" customFormat="1" ht="30" customHeight="1">
      <c r="A165" s="187"/>
      <c r="C165" s="75"/>
      <c r="G165" s="12"/>
      <c r="H165" s="12"/>
      <c r="I165" s="12"/>
    </row>
    <row r="166" spans="1:9" s="18" customFormat="1" ht="30" customHeight="1">
      <c r="A166" s="200"/>
      <c r="C166" s="75"/>
      <c r="G166" s="12"/>
      <c r="H166" s="12"/>
      <c r="I166" s="12"/>
    </row>
    <row r="167" spans="1:9" s="18" customFormat="1" ht="30" customHeight="1">
      <c r="A167" s="187">
        <v>57.32</v>
      </c>
      <c r="C167" s="75"/>
      <c r="G167" s="12"/>
      <c r="H167" s="12"/>
      <c r="I167" s="12"/>
    </row>
    <row r="168" spans="1:9" s="18" customFormat="1" ht="30" customHeight="1">
      <c r="A168" s="199"/>
      <c r="C168" s="75"/>
      <c r="G168" s="12"/>
      <c r="H168" s="12"/>
      <c r="I168" s="12"/>
    </row>
    <row r="169" spans="1:9" s="18" customFormat="1" ht="30" customHeight="1">
      <c r="A169" s="201">
        <v>61.5</v>
      </c>
      <c r="C169" s="75"/>
      <c r="G169" s="12"/>
      <c r="H169" s="12"/>
      <c r="I169" s="12"/>
    </row>
    <row r="170" spans="1:9" s="18" customFormat="1" ht="30" customHeight="1">
      <c r="A170" s="208">
        <v>2.8</v>
      </c>
      <c r="C170" s="75"/>
      <c r="G170" s="12"/>
      <c r="H170" s="12"/>
      <c r="I170" s="12"/>
    </row>
    <row r="171" spans="1:9" s="18" customFormat="1" ht="30" customHeight="1">
      <c r="A171" s="208">
        <v>1</v>
      </c>
      <c r="C171" s="75"/>
      <c r="G171" s="12"/>
      <c r="H171" s="12"/>
      <c r="I171" s="12"/>
    </row>
    <row r="172" spans="1:9" s="18" customFormat="1" ht="30" customHeight="1">
      <c r="A172" s="200"/>
      <c r="C172" s="75"/>
      <c r="G172" s="12"/>
      <c r="H172" s="12"/>
      <c r="I172" s="12"/>
    </row>
    <row r="173" spans="1:9" s="18" customFormat="1" ht="30" customHeight="1">
      <c r="A173" s="207">
        <v>28</v>
      </c>
      <c r="C173" s="75"/>
      <c r="G173" s="12"/>
      <c r="H173" s="12"/>
      <c r="I173" s="12"/>
    </row>
    <row r="174" spans="1:9" s="18" customFormat="1" ht="30" customHeight="1">
      <c r="A174" s="200"/>
      <c r="C174" s="75"/>
      <c r="G174" s="12"/>
      <c r="H174" s="12"/>
      <c r="I174" s="12"/>
    </row>
    <row r="175" spans="1:9" s="18" customFormat="1" ht="30" customHeight="1">
      <c r="A175" s="188">
        <v>3</v>
      </c>
      <c r="C175" s="75"/>
      <c r="G175" s="12"/>
      <c r="H175" s="12"/>
      <c r="I175" s="12"/>
    </row>
    <row r="176" spans="1:9" s="18" customFormat="1" ht="30" customHeight="1">
      <c r="A176" s="187"/>
      <c r="C176" s="75"/>
      <c r="G176" s="12"/>
      <c r="H176" s="12"/>
      <c r="I176" s="12"/>
    </row>
    <row r="177" spans="1:9" s="18" customFormat="1" ht="30" customHeight="1">
      <c r="A177" s="200"/>
      <c r="C177" s="75"/>
      <c r="G177" s="12"/>
      <c r="H177" s="12"/>
      <c r="I177" s="12"/>
    </row>
    <row r="178" spans="1:9" s="18" customFormat="1" ht="30" customHeight="1">
      <c r="A178" s="209">
        <v>241.2</v>
      </c>
      <c r="C178" s="75"/>
      <c r="G178" s="12"/>
      <c r="H178" s="12"/>
      <c r="I178" s="12"/>
    </row>
    <row r="179" spans="1:9" s="18" customFormat="1" ht="30" customHeight="1">
      <c r="A179" s="187"/>
      <c r="C179" s="75"/>
      <c r="G179" s="12"/>
      <c r="H179" s="12"/>
      <c r="I179" s="12"/>
    </row>
    <row r="180" spans="1:9" s="18" customFormat="1" ht="30" customHeight="1">
      <c r="A180" s="187"/>
      <c r="C180" s="75"/>
      <c r="G180" s="12"/>
      <c r="H180" s="12"/>
      <c r="I180" s="12"/>
    </row>
    <row r="181" spans="1:9" s="18" customFormat="1" ht="30" customHeight="1">
      <c r="A181" s="187"/>
      <c r="C181" s="75"/>
      <c r="G181" s="12"/>
      <c r="H181" s="12"/>
      <c r="I181" s="12"/>
    </row>
    <row r="182" spans="1:9" s="18" customFormat="1" ht="30" customHeight="1">
      <c r="A182" s="199"/>
      <c r="C182" s="75"/>
      <c r="G182" s="12"/>
      <c r="H182" s="12"/>
      <c r="I182" s="12"/>
    </row>
    <row r="183" spans="1:9" s="18" customFormat="1" ht="38.25" customHeight="1">
      <c r="A183" s="201">
        <v>1406.65</v>
      </c>
      <c r="C183" s="75"/>
      <c r="G183" s="12"/>
      <c r="H183" s="12"/>
      <c r="I183" s="12"/>
    </row>
    <row r="184" spans="1:9" s="18" customFormat="1" ht="30" customHeight="1">
      <c r="A184" s="200"/>
      <c r="C184" s="75"/>
      <c r="G184" s="12"/>
      <c r="H184" s="12"/>
      <c r="I184" s="12"/>
    </row>
    <row r="185" spans="1:9" s="18" customFormat="1" ht="30" customHeight="1">
      <c r="A185" s="187"/>
      <c r="C185" s="75"/>
      <c r="G185" s="12"/>
      <c r="H185" s="12"/>
      <c r="I185" s="12"/>
    </row>
    <row r="186" spans="1:9" s="18" customFormat="1" ht="30" customHeight="1">
      <c r="A186" s="187"/>
      <c r="C186" s="75"/>
      <c r="G186" s="12"/>
      <c r="H186" s="12"/>
      <c r="I186" s="12"/>
    </row>
    <row r="187" spans="1:9" s="18" customFormat="1" ht="30" customHeight="1">
      <c r="A187" s="187"/>
      <c r="C187" s="75"/>
      <c r="G187" s="12"/>
      <c r="H187" s="12"/>
      <c r="I187" s="12"/>
    </row>
    <row r="188" spans="1:9" s="18" customFormat="1" ht="30" customHeight="1">
      <c r="A188" s="187"/>
      <c r="C188" s="75"/>
      <c r="G188" s="12"/>
      <c r="H188" s="12"/>
      <c r="I188" s="12"/>
    </row>
    <row r="189" spans="1:9" s="18" customFormat="1" ht="30" customHeight="1">
      <c r="A189" s="187"/>
      <c r="C189" s="75"/>
      <c r="G189" s="12"/>
      <c r="H189" s="12"/>
      <c r="I189" s="12"/>
    </row>
    <row r="190" spans="1:9" s="18" customFormat="1" ht="30" customHeight="1">
      <c r="A190" s="187"/>
      <c r="C190" s="75"/>
      <c r="G190" s="12"/>
      <c r="H190" s="12"/>
      <c r="I190" s="12"/>
    </row>
    <row r="191" spans="1:9" s="18" customFormat="1" ht="30" customHeight="1">
      <c r="A191" s="187"/>
      <c r="C191" s="75"/>
      <c r="G191" s="12"/>
      <c r="H191" s="12"/>
      <c r="I191" s="12"/>
    </row>
    <row r="192" spans="1:9" s="18" customFormat="1" ht="30" customHeight="1">
      <c r="A192" s="187"/>
      <c r="C192" s="75"/>
      <c r="G192" s="12"/>
      <c r="H192" s="12"/>
      <c r="I192" s="12"/>
    </row>
    <row r="193" spans="1:9" s="18" customFormat="1" ht="30" customHeight="1">
      <c r="A193" s="187"/>
      <c r="C193" s="75"/>
      <c r="G193" s="12"/>
      <c r="H193" s="12"/>
      <c r="I193" s="12"/>
    </row>
    <row r="194" spans="1:9" s="18" customFormat="1" ht="30" customHeight="1">
      <c r="A194" s="187"/>
      <c r="C194" s="75"/>
      <c r="G194" s="12"/>
      <c r="H194" s="12"/>
      <c r="I194" s="12"/>
    </row>
    <row r="195" spans="1:9" s="18" customFormat="1" ht="30" customHeight="1">
      <c r="A195" s="187"/>
      <c r="C195" s="75"/>
      <c r="G195" s="12"/>
      <c r="H195" s="12"/>
      <c r="I195" s="12"/>
    </row>
    <row r="196" spans="1:9" s="18" customFormat="1" ht="30" customHeight="1">
      <c r="A196" s="187">
        <v>2508.63</v>
      </c>
      <c r="C196" s="75"/>
      <c r="G196" s="12"/>
      <c r="H196" s="12"/>
      <c r="I196" s="12"/>
    </row>
    <row r="197" spans="1:9" s="18" customFormat="1" ht="30" customHeight="1">
      <c r="A197" s="187"/>
      <c r="C197" s="75"/>
      <c r="G197" s="12"/>
      <c r="H197" s="12"/>
      <c r="I197" s="12"/>
    </row>
    <row r="198" spans="1:9" s="18" customFormat="1" ht="30" customHeight="1">
      <c r="A198" s="187"/>
      <c r="C198" s="75"/>
      <c r="G198" s="12"/>
      <c r="H198" s="12"/>
      <c r="I198" s="12"/>
    </row>
    <row r="199" spans="1:9" s="18" customFormat="1" ht="30" customHeight="1">
      <c r="A199" s="187"/>
      <c r="C199" s="75"/>
      <c r="G199" s="12"/>
      <c r="H199" s="12"/>
      <c r="I199" s="12"/>
    </row>
    <row r="200" spans="1:9" s="18" customFormat="1" ht="30" customHeight="1">
      <c r="A200" s="187"/>
      <c r="C200" s="75"/>
      <c r="G200" s="12"/>
      <c r="H200" s="12"/>
      <c r="I200" s="12"/>
    </row>
    <row r="201" spans="1:9" s="18" customFormat="1" ht="30" customHeight="1">
      <c r="A201" s="187"/>
      <c r="C201" s="75"/>
      <c r="G201" s="12"/>
      <c r="H201" s="12"/>
      <c r="I201" s="12"/>
    </row>
    <row r="202" spans="1:9" s="18" customFormat="1" ht="30" customHeight="1">
      <c r="A202" s="187"/>
      <c r="C202" s="75"/>
      <c r="G202" s="12"/>
      <c r="H202" s="12"/>
      <c r="I202" s="12"/>
    </row>
    <row r="203" spans="1:9" s="18" customFormat="1" ht="30" customHeight="1">
      <c r="A203" s="187"/>
      <c r="C203" s="75"/>
      <c r="G203" s="12"/>
      <c r="H203" s="12"/>
      <c r="I203" s="12"/>
    </row>
    <row r="204" spans="1:9" s="18" customFormat="1" ht="30" customHeight="1">
      <c r="A204" s="187"/>
      <c r="C204" s="75"/>
      <c r="G204" s="12"/>
      <c r="H204" s="12"/>
      <c r="I204" s="12"/>
    </row>
    <row r="205" spans="1:9" s="18" customFormat="1" ht="30" customHeight="1">
      <c r="A205" s="187"/>
      <c r="C205" s="75"/>
      <c r="G205" s="12"/>
      <c r="H205" s="12"/>
      <c r="I205" s="12"/>
    </row>
    <row r="206" spans="1:9" s="18" customFormat="1" ht="30" customHeight="1">
      <c r="A206" s="187"/>
      <c r="C206" s="75"/>
      <c r="G206" s="12"/>
      <c r="H206" s="12"/>
      <c r="I206" s="12"/>
    </row>
    <row r="207" spans="1:9" s="18" customFormat="1" ht="30" customHeight="1">
      <c r="A207" s="187"/>
      <c r="C207" s="75"/>
      <c r="G207" s="12"/>
      <c r="H207" s="12"/>
      <c r="I207" s="12"/>
    </row>
    <row r="208" spans="1:9" s="18" customFormat="1" ht="30" customHeight="1">
      <c r="A208" s="187"/>
      <c r="C208" s="75"/>
      <c r="G208" s="12"/>
      <c r="H208" s="12"/>
      <c r="I208" s="12"/>
    </row>
    <row r="209" spans="1:9" s="18" customFormat="1" ht="30" customHeight="1">
      <c r="A209" s="187"/>
      <c r="C209" s="75"/>
      <c r="G209" s="12"/>
      <c r="H209" s="12"/>
      <c r="I209" s="12"/>
    </row>
    <row r="210" spans="1:9" s="18" customFormat="1" ht="30" customHeight="1">
      <c r="A210" s="187"/>
      <c r="C210" s="75"/>
      <c r="G210" s="12"/>
      <c r="H210" s="12"/>
      <c r="I210" s="12"/>
    </row>
    <row r="211" spans="1:9" s="18" customFormat="1" ht="30" customHeight="1">
      <c r="A211" s="187"/>
      <c r="C211" s="75"/>
      <c r="G211" s="12"/>
      <c r="H211" s="12"/>
      <c r="I211" s="12"/>
    </row>
    <row r="212" spans="1:9" s="18" customFormat="1" ht="30" customHeight="1">
      <c r="A212" s="187"/>
      <c r="C212" s="75"/>
      <c r="G212" s="12"/>
      <c r="H212" s="12"/>
      <c r="I212" s="12"/>
    </row>
    <row r="213" spans="1:9" s="18" customFormat="1" ht="30" customHeight="1">
      <c r="A213" s="187"/>
      <c r="C213" s="75"/>
      <c r="G213" s="12"/>
      <c r="H213" s="12"/>
      <c r="I213" s="12"/>
    </row>
    <row r="214" spans="1:9" s="18" customFormat="1" ht="30" customHeight="1">
      <c r="A214" s="187"/>
      <c r="C214" s="75"/>
      <c r="G214" s="12"/>
      <c r="H214" s="12"/>
      <c r="I214" s="12"/>
    </row>
    <row r="215" spans="1:9" s="18" customFormat="1" ht="30" customHeight="1">
      <c r="A215" s="187"/>
      <c r="C215" s="75"/>
      <c r="G215" s="12"/>
      <c r="H215" s="12"/>
      <c r="I215" s="12"/>
    </row>
    <row r="216" spans="1:9" s="18" customFormat="1" ht="30" customHeight="1">
      <c r="A216" s="187"/>
      <c r="C216" s="75"/>
      <c r="G216" s="12"/>
      <c r="H216" s="12"/>
      <c r="I216" s="12"/>
    </row>
    <row r="217" spans="1:9" s="18" customFormat="1" ht="30" customHeight="1">
      <c r="A217" s="187"/>
      <c r="C217" s="75"/>
      <c r="G217" s="12"/>
      <c r="H217" s="12"/>
      <c r="I217" s="12"/>
    </row>
    <row r="218" spans="1:9" s="18" customFormat="1" ht="62.25" customHeight="1">
      <c r="A218" s="199"/>
      <c r="C218" s="75"/>
      <c r="G218" s="12"/>
      <c r="H218" s="12"/>
      <c r="I218" s="12"/>
    </row>
    <row r="219" spans="1:9" s="18" customFormat="1" ht="30" customHeight="1">
      <c r="A219" s="208">
        <v>96.26</v>
      </c>
      <c r="C219" s="75"/>
      <c r="G219" s="12"/>
      <c r="H219" s="12"/>
      <c r="I219" s="12"/>
    </row>
    <row r="220" spans="1:9" s="18" customFormat="1" ht="30" customHeight="1">
      <c r="A220" s="208">
        <v>3</v>
      </c>
      <c r="C220" s="75"/>
      <c r="G220" s="12"/>
      <c r="H220" s="12"/>
      <c r="I220" s="12"/>
    </row>
    <row r="221" spans="1:9" s="18" customFormat="1" ht="30" customHeight="1">
      <c r="A221" s="201">
        <v>2.5</v>
      </c>
      <c r="C221" s="75"/>
      <c r="G221" s="12"/>
      <c r="H221" s="12"/>
      <c r="I221" s="12"/>
    </row>
    <row r="222" spans="1:9" s="18" customFormat="1" ht="30" customHeight="1">
      <c r="A222" s="201"/>
      <c r="C222" s="75"/>
      <c r="G222" s="12"/>
      <c r="H222" s="12"/>
      <c r="I222" s="12"/>
    </row>
    <row r="223" spans="1:9" s="18" customFormat="1" ht="30" customHeight="1">
      <c r="A223" s="201"/>
      <c r="C223" s="75"/>
      <c r="G223" s="12"/>
      <c r="H223" s="12"/>
      <c r="I223" s="12"/>
    </row>
    <row r="224" spans="1:9" s="18" customFormat="1" ht="30" customHeight="1">
      <c r="A224" s="201"/>
      <c r="C224" s="75"/>
      <c r="G224" s="12"/>
      <c r="H224" s="12"/>
      <c r="I224" s="12"/>
    </row>
    <row r="225" spans="1:9" s="18" customFormat="1" ht="30" customHeight="1">
      <c r="A225" s="201"/>
      <c r="C225" s="75"/>
      <c r="G225" s="12"/>
      <c r="H225" s="12"/>
      <c r="I225" s="12"/>
    </row>
    <row r="226" spans="1:9" s="18" customFormat="1" ht="30" customHeight="1">
      <c r="A226" s="201"/>
      <c r="C226" s="75"/>
      <c r="G226" s="12"/>
      <c r="H226" s="12"/>
      <c r="I226" s="12"/>
    </row>
    <row r="227" spans="1:9" s="18" customFormat="1" ht="30" customHeight="1">
      <c r="A227" s="201"/>
      <c r="C227" s="75"/>
      <c r="G227" s="12"/>
      <c r="H227" s="12"/>
      <c r="I227" s="12"/>
    </row>
    <row r="228" spans="1:9" s="18" customFormat="1" ht="30" customHeight="1">
      <c r="A228" s="201"/>
      <c r="C228" s="75"/>
      <c r="G228" s="12"/>
      <c r="H228" s="12"/>
      <c r="I228" s="12"/>
    </row>
    <row r="229" spans="1:9" s="18" customFormat="1" ht="30" customHeight="1">
      <c r="A229" s="201"/>
      <c r="C229" s="75"/>
      <c r="G229" s="12"/>
      <c r="H229" s="12"/>
      <c r="I229" s="12"/>
    </row>
    <row r="230" spans="1:9" s="18" customFormat="1" ht="30" customHeight="1">
      <c r="A230" s="201"/>
      <c r="C230" s="75"/>
      <c r="G230" s="12"/>
      <c r="H230" s="12"/>
      <c r="I230" s="12"/>
    </row>
    <row r="231" spans="1:9" s="18" customFormat="1" ht="30" customHeight="1">
      <c r="A231" s="201"/>
      <c r="C231" s="75"/>
      <c r="G231" s="12"/>
      <c r="H231" s="12"/>
      <c r="I231" s="12"/>
    </row>
    <row r="232" spans="1:9" s="12" customFormat="1" ht="30" customHeight="1">
      <c r="A232" s="202"/>
      <c r="C232" s="75"/>
    </row>
    <row r="233" spans="1:9" s="12" customFormat="1" ht="30" customHeight="1">
      <c r="A233" s="202"/>
      <c r="C233" s="75"/>
    </row>
    <row r="234" spans="1:9" s="12" customFormat="1" ht="30" customHeight="1">
      <c r="A234" s="202"/>
      <c r="C234" s="75"/>
    </row>
    <row r="235" spans="1:9" s="12" customFormat="1" ht="30" customHeight="1">
      <c r="A235" s="202"/>
      <c r="C235" s="75"/>
    </row>
    <row r="236" spans="1:9" s="12" customFormat="1" ht="30" customHeight="1">
      <c r="A236" s="202"/>
      <c r="C236" s="75"/>
    </row>
    <row r="237" spans="1:9" s="12" customFormat="1" ht="1.5" customHeight="1">
      <c r="A237" s="203">
        <f>2.5*2</f>
        <v>5</v>
      </c>
      <c r="C237" s="75"/>
    </row>
    <row r="238" spans="1:9" s="12" customFormat="1" ht="30" hidden="1" customHeight="1">
      <c r="A238" s="202"/>
      <c r="C238" s="75"/>
    </row>
    <row r="239" spans="1:9" s="12" customFormat="1" ht="30" customHeight="1">
      <c r="A239" s="204"/>
      <c r="C239" s="75"/>
    </row>
    <row r="240" spans="1:9" s="12" customFormat="1" ht="30" customHeight="1">
      <c r="A240" s="204"/>
      <c r="C240" s="81" t="s">
        <v>57</v>
      </c>
    </row>
    <row r="241" spans="1:5" s="12" customFormat="1" ht="30" customHeight="1">
      <c r="A241" s="202"/>
      <c r="C241" s="78">
        <v>103.68</v>
      </c>
      <c r="E241" s="13"/>
    </row>
    <row r="242" spans="1:5" s="12" customFormat="1" ht="30" customHeight="1">
      <c r="A242" s="202"/>
      <c r="C242" s="78">
        <v>14.4</v>
      </c>
      <c r="E242" s="13"/>
    </row>
    <row r="243" spans="1:5" s="12" customFormat="1" ht="30" customHeight="1">
      <c r="A243" s="203">
        <f>2*3+7*2</f>
        <v>20</v>
      </c>
      <c r="C243" s="78">
        <v>14.24</v>
      </c>
      <c r="E243" s="13"/>
    </row>
    <row r="244" spans="1:5" s="12" customFormat="1" ht="30" customHeight="1">
      <c r="A244" s="202"/>
      <c r="C244" s="78">
        <v>13.76</v>
      </c>
      <c r="E244" s="13"/>
    </row>
    <row r="245" spans="1:5" s="12" customFormat="1" ht="30" customHeight="1">
      <c r="A245" s="202"/>
      <c r="C245" s="78">
        <v>13.92</v>
      </c>
      <c r="E245" s="13"/>
    </row>
    <row r="246" spans="1:5" s="12" customFormat="1" ht="30" customHeight="1">
      <c r="A246" s="204"/>
      <c r="C246" s="78">
        <v>14.16</v>
      </c>
      <c r="E246" s="13"/>
    </row>
    <row r="247" spans="1:5" s="12" customFormat="1" ht="30" customHeight="1">
      <c r="A247" s="204"/>
      <c r="C247" s="78">
        <v>14.98</v>
      </c>
      <c r="E247" s="13"/>
    </row>
    <row r="248" spans="1:5" s="12" customFormat="1" ht="30" customHeight="1">
      <c r="A248" s="204"/>
      <c r="C248" s="78">
        <v>15.6</v>
      </c>
      <c r="E248" s="13"/>
    </row>
    <row r="249" spans="1:5" s="12" customFormat="1" ht="30" customHeight="1">
      <c r="A249" s="204"/>
      <c r="C249" s="78">
        <v>2.64</v>
      </c>
      <c r="E249" s="13"/>
    </row>
    <row r="250" spans="1:5" s="12" customFormat="1" ht="30" customHeight="1">
      <c r="A250" s="202"/>
      <c r="C250" s="78">
        <v>2.3199999999999998</v>
      </c>
      <c r="E250" s="13"/>
    </row>
    <row r="251" spans="1:5" s="12" customFormat="1" ht="30" customHeight="1">
      <c r="A251" s="204"/>
      <c r="C251" s="78">
        <v>2.16</v>
      </c>
      <c r="E251" s="13"/>
    </row>
    <row r="252" spans="1:5" s="12" customFormat="1" ht="30" customHeight="1">
      <c r="A252" s="204"/>
      <c r="C252" s="78">
        <v>2.16</v>
      </c>
      <c r="E252" s="13"/>
    </row>
    <row r="253" spans="1:5" s="12" customFormat="1" ht="30" customHeight="1">
      <c r="A253" s="204"/>
      <c r="C253" s="78">
        <v>9.76</v>
      </c>
      <c r="E253" s="13"/>
    </row>
    <row r="254" spans="1:5" s="12" customFormat="1" ht="30" customHeight="1">
      <c r="A254" s="204"/>
      <c r="C254" s="78">
        <v>3.04</v>
      </c>
      <c r="E254" s="13"/>
    </row>
    <row r="255" spans="1:5" s="12" customFormat="1" ht="30" customHeight="1">
      <c r="A255" s="204"/>
      <c r="C255" s="78">
        <v>2.48</v>
      </c>
      <c r="E255" s="13"/>
    </row>
    <row r="256" spans="1:5" s="12" customFormat="1" ht="30" customHeight="1">
      <c r="A256" s="204"/>
      <c r="C256" s="78">
        <v>3.12</v>
      </c>
      <c r="E256" s="13"/>
    </row>
    <row r="257" spans="1:8" s="12" customFormat="1" ht="30" customHeight="1">
      <c r="A257" s="202"/>
      <c r="C257" s="78">
        <v>2.4</v>
      </c>
      <c r="E257" s="13"/>
    </row>
    <row r="258" spans="1:8" s="12" customFormat="1" ht="30" customHeight="1">
      <c r="A258" s="202"/>
      <c r="C258" s="78">
        <v>2.16</v>
      </c>
      <c r="E258" s="13"/>
    </row>
    <row r="259" spans="1:8" s="12" customFormat="1" ht="30" customHeight="1">
      <c r="A259" s="202"/>
      <c r="B259" s="42"/>
      <c r="C259" s="78">
        <v>2.16</v>
      </c>
      <c r="E259" s="13"/>
    </row>
    <row r="260" spans="1:8" s="12" customFormat="1" ht="30" customHeight="1">
      <c r="A260" s="202"/>
      <c r="C260" s="78">
        <v>2.3199999999999998</v>
      </c>
      <c r="E260" s="13"/>
    </row>
    <row r="261" spans="1:8" ht="30" customHeight="1">
      <c r="A261" s="202"/>
      <c r="B261" s="9"/>
      <c r="C261" s="78">
        <v>2.56</v>
      </c>
      <c r="D261" s="9"/>
      <c r="E261" s="13"/>
      <c r="F261" s="9"/>
      <c r="H261" s="9"/>
    </row>
    <row r="262" spans="1:8" ht="30" customHeight="1">
      <c r="A262" s="205">
        <f>(14*4*110*13+1002.8*4*2*2+1002.8*14*2*2+80*4*2*36+80*14*2*36)/900</f>
        <v>284.39999999999998</v>
      </c>
      <c r="B262" s="9"/>
      <c r="C262" s="78">
        <v>2.48</v>
      </c>
      <c r="D262" s="9"/>
      <c r="E262" s="13"/>
      <c r="F262" s="9"/>
      <c r="H262" s="9"/>
    </row>
    <row r="263" spans="1:8" ht="30" customHeight="1">
      <c r="A263" s="205">
        <f>12*2*1.1*11</f>
        <v>290.39999999999998</v>
      </c>
      <c r="B263" s="9"/>
      <c r="C263" s="78">
        <v>1.44</v>
      </c>
      <c r="D263" s="9"/>
      <c r="E263" s="9"/>
      <c r="F263" s="9"/>
      <c r="H263" s="9"/>
    </row>
    <row r="264" spans="1:8" ht="30" customHeight="1">
      <c r="A264" s="205">
        <f>1.28*2.76+1*1.18+1*2.76+1*2.18+1*3.4</f>
        <v>13.1</v>
      </c>
      <c r="B264" s="9"/>
      <c r="C264" s="78">
        <v>6.72</v>
      </c>
      <c r="D264" s="9"/>
      <c r="E264" s="9"/>
      <c r="F264" s="9"/>
      <c r="H264" s="9"/>
    </row>
    <row r="265" spans="1:8" ht="30" customHeight="1">
      <c r="A265" s="205">
        <f>(7.54+5.84+3.62+3.06+7.16+3.3+1.12+4+5.6+3.02*2+3.1*2 +3.24*2+6.16*2+2)*2.8</f>
        <v>208</v>
      </c>
      <c r="B265" s="9"/>
      <c r="C265" s="78">
        <v>5.12</v>
      </c>
      <c r="D265" s="9"/>
      <c r="E265" s="9"/>
      <c r="F265" s="9"/>
      <c r="H265" s="9"/>
    </row>
    <row r="266" spans="1:8" ht="30" customHeight="1">
      <c r="A266" s="202"/>
      <c r="B266" s="9"/>
      <c r="C266" s="78">
        <v>2.1</v>
      </c>
      <c r="D266" s="9"/>
      <c r="E266" s="9"/>
      <c r="F266" s="9"/>
      <c r="H266" s="9"/>
    </row>
    <row r="267" spans="1:8" ht="30" customHeight="1">
      <c r="A267" s="202"/>
      <c r="B267" s="9"/>
      <c r="C267" s="78">
        <v>12.48</v>
      </c>
      <c r="D267" s="9"/>
      <c r="E267" s="9"/>
      <c r="F267" s="9"/>
      <c r="H267" s="9"/>
    </row>
    <row r="268" spans="1:8" ht="30" customHeight="1">
      <c r="A268" s="202"/>
      <c r="B268" s="9"/>
      <c r="C268" s="78">
        <v>2.1</v>
      </c>
      <c r="D268" s="9"/>
      <c r="E268" s="9"/>
      <c r="F268" s="9"/>
      <c r="H268" s="9"/>
    </row>
    <row r="269" spans="1:8" ht="30" customHeight="1">
      <c r="A269" s="202"/>
      <c r="B269" s="9"/>
      <c r="C269" s="78">
        <v>5.22</v>
      </c>
      <c r="D269" s="9"/>
      <c r="E269" s="9"/>
      <c r="F269" s="9"/>
      <c r="H269" s="9"/>
    </row>
    <row r="270" spans="1:8" ht="30" customHeight="1">
      <c r="A270" s="202"/>
      <c r="B270" s="9"/>
      <c r="C270" s="78">
        <v>6.96</v>
      </c>
      <c r="D270" s="9"/>
      <c r="E270" s="9"/>
      <c r="F270" s="9"/>
      <c r="H270" s="9"/>
    </row>
    <row r="271" spans="1:8" ht="30" customHeight="1">
      <c r="A271" s="202"/>
      <c r="B271" s="9"/>
      <c r="C271" s="79">
        <v>1194.67</v>
      </c>
      <c r="D271" s="82" t="s">
        <v>58</v>
      </c>
      <c r="E271" s="9"/>
      <c r="F271" s="9"/>
      <c r="H271" s="9"/>
    </row>
    <row r="272" spans="1:8" ht="30" customHeight="1">
      <c r="A272" s="202"/>
      <c r="B272" s="9"/>
      <c r="C272" s="80">
        <f>SUM(C241:C271)</f>
        <v>1483.31</v>
      </c>
      <c r="D272" s="9"/>
      <c r="E272" s="9"/>
      <c r="F272" s="9"/>
      <c r="H272" s="9"/>
    </row>
    <row r="273" spans="1:8" ht="30" customHeight="1">
      <c r="A273" s="202"/>
      <c r="B273" s="9"/>
      <c r="C273" s="73"/>
      <c r="D273" s="9"/>
      <c r="E273" s="9"/>
      <c r="F273" s="9"/>
      <c r="H273" s="9"/>
    </row>
    <row r="274" spans="1:8" ht="30" customHeight="1">
      <c r="A274" s="202"/>
      <c r="B274" s="9"/>
      <c r="C274" s="73"/>
      <c r="D274" s="9"/>
      <c r="E274" s="9"/>
      <c r="F274" s="9"/>
      <c r="H274" s="9"/>
    </row>
    <row r="275" spans="1:8" ht="30" customHeight="1">
      <c r="A275" s="202"/>
      <c r="B275" s="9"/>
      <c r="C275" s="73"/>
      <c r="D275" s="9"/>
      <c r="E275" s="9"/>
      <c r="F275" s="9"/>
      <c r="H275" s="9"/>
    </row>
    <row r="276" spans="1:8" ht="30" customHeight="1">
      <c r="A276" s="202"/>
      <c r="B276" s="9"/>
      <c r="C276" s="73"/>
      <c r="D276" s="9"/>
      <c r="E276" s="9"/>
      <c r="F276" s="9"/>
      <c r="H276" s="9"/>
    </row>
    <row r="277" spans="1:8" ht="30" customHeight="1">
      <c r="A277" s="202"/>
      <c r="B277" s="9"/>
      <c r="C277" s="73"/>
      <c r="D277" s="9"/>
      <c r="E277" s="9"/>
      <c r="F277" s="9"/>
      <c r="H277" s="9"/>
    </row>
    <row r="278" spans="1:8" ht="30" customHeight="1">
      <c r="A278" s="202"/>
      <c r="B278" s="9"/>
      <c r="C278" s="73"/>
      <c r="D278" s="9"/>
      <c r="E278" s="9"/>
      <c r="F278" s="9"/>
      <c r="H278" s="9"/>
    </row>
    <row r="279" spans="1:8" ht="30" customHeight="1">
      <c r="A279" s="202"/>
      <c r="B279" s="9"/>
      <c r="C279" s="73"/>
      <c r="D279" s="9"/>
      <c r="E279" s="9"/>
      <c r="F279" s="9"/>
      <c r="H279" s="9"/>
    </row>
    <row r="280" spans="1:8" ht="30" customHeight="1">
      <c r="A280" s="202"/>
      <c r="B280" s="9"/>
      <c r="C280" s="73"/>
      <c r="D280" s="9"/>
      <c r="E280" s="9"/>
      <c r="F280" s="9"/>
      <c r="H280" s="9"/>
    </row>
    <row r="281" spans="1:8" ht="30" customHeight="1">
      <c r="A281" s="202"/>
      <c r="B281" s="9"/>
      <c r="C281" s="73"/>
      <c r="D281" s="9"/>
      <c r="E281" s="9"/>
      <c r="F281" s="9"/>
      <c r="H281" s="9"/>
    </row>
    <row r="282" spans="1:8" ht="30" customHeight="1">
      <c r="A282" s="202"/>
      <c r="B282" s="9"/>
      <c r="C282" s="73"/>
      <c r="D282" s="9"/>
      <c r="E282" s="9"/>
      <c r="F282" s="9"/>
      <c r="H282" s="9"/>
    </row>
    <row r="283" spans="1:8" ht="30" customHeight="1">
      <c r="A283" s="202"/>
      <c r="B283" s="9"/>
      <c r="C283" s="73"/>
      <c r="D283" s="9"/>
      <c r="E283" s="9"/>
      <c r="F283" s="9"/>
      <c r="H283" s="9"/>
    </row>
    <row r="284" spans="1:8" ht="30" customHeight="1">
      <c r="A284" s="202"/>
      <c r="B284" s="9"/>
      <c r="C284" s="73"/>
      <c r="D284" s="9"/>
      <c r="E284" s="9"/>
      <c r="F284" s="9"/>
      <c r="H284" s="9"/>
    </row>
    <row r="285" spans="1:8" ht="30" customHeight="1">
      <c r="A285" s="202"/>
      <c r="B285" s="9"/>
      <c r="C285" s="73"/>
      <c r="D285" s="9"/>
      <c r="E285" s="9"/>
      <c r="F285" s="9"/>
      <c r="H285" s="9"/>
    </row>
    <row r="286" spans="1:8" ht="30" customHeight="1">
      <c r="A286" s="123"/>
      <c r="B286" s="212"/>
      <c r="C286" s="25"/>
      <c r="D286" s="217"/>
      <c r="E286" s="70"/>
      <c r="F286" s="202"/>
    </row>
    <row r="287" spans="1:8" ht="30" customHeight="1">
      <c r="A287" s="125"/>
      <c r="B287" s="132"/>
      <c r="C287" s="29"/>
      <c r="D287" s="186"/>
      <c r="E287" s="71"/>
      <c r="F287" s="202"/>
    </row>
    <row r="288" spans="1:8" ht="30" customHeight="1">
      <c r="A288" s="125"/>
      <c r="B288" s="132"/>
      <c r="C288" s="29"/>
      <c r="D288" s="186"/>
      <c r="E288" s="71"/>
      <c r="F288" s="202"/>
    </row>
    <row r="289" spans="1:7" s="28" customFormat="1" ht="30" customHeight="1">
      <c r="A289" s="125"/>
      <c r="B289" s="132"/>
      <c r="C289" s="29"/>
      <c r="D289" s="186"/>
      <c r="E289" s="71"/>
      <c r="F289" s="202"/>
      <c r="G289" s="9"/>
    </row>
    <row r="290" spans="1:7">
      <c r="A290" s="125"/>
      <c r="B290" s="132"/>
      <c r="C290" s="29"/>
      <c r="D290" s="218"/>
      <c r="E290" s="71"/>
      <c r="F290" s="206"/>
    </row>
    <row r="291" spans="1:7">
      <c r="A291" s="131"/>
      <c r="C291" s="128" t="s">
        <v>54</v>
      </c>
      <c r="E291" s="129"/>
      <c r="F291" s="206"/>
    </row>
    <row r="292" spans="1:7">
      <c r="A292" s="131"/>
      <c r="C292" s="128"/>
      <c r="E292" s="129"/>
    </row>
    <row r="293" spans="1:7">
      <c r="A293" s="131"/>
      <c r="C293" s="128"/>
      <c r="E293" s="129"/>
    </row>
    <row r="294" spans="1:7">
      <c r="A294" s="131"/>
      <c r="C294" s="128"/>
      <c r="E294" s="129"/>
    </row>
    <row r="295" spans="1:7">
      <c r="A295" s="131"/>
      <c r="C295" s="128"/>
      <c r="E295" s="129"/>
    </row>
  </sheetData>
  <mergeCells count="2">
    <mergeCell ref="A1:E1"/>
    <mergeCell ref="A2:E2"/>
  </mergeCells>
  <phoneticPr fontId="3" type="noConversion"/>
  <pageMargins left="0.61" right="0.34" top="0.44" bottom="0.74803149606299213" header="1.31" footer="0.31496062992125984"/>
  <pageSetup paperSize="9" scale="93" orientation="portrait" r:id="rId1"/>
  <headerFooter>
    <oddHeader>&amp;R第&amp;P頁/共&amp;N頁</oddHeader>
    <oddFooter xml:space="preserve">&amp;L   編製 :     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"/>
  <sheetViews>
    <sheetView topLeftCell="A58" workbookViewId="0">
      <selection activeCell="B44" sqref="B44"/>
    </sheetView>
  </sheetViews>
  <sheetFormatPr defaultColWidth="8.875" defaultRowHeight="16.5"/>
  <cols>
    <col min="1" max="1" width="12.625" style="86" customWidth="1"/>
    <col min="2" max="2" width="83.5" style="86" customWidth="1"/>
    <col min="3" max="16384" width="8.875" style="86"/>
  </cols>
  <sheetData>
    <row r="1" spans="1:2" ht="25.15" customHeight="1">
      <c r="A1" s="547" t="s">
        <v>59</v>
      </c>
      <c r="B1" s="548"/>
    </row>
    <row r="2" spans="1:2" s="89" customFormat="1" ht="21">
      <c r="A2" s="546" t="s">
        <v>60</v>
      </c>
      <c r="B2" s="546"/>
    </row>
    <row r="3" spans="1:2" s="89" customFormat="1" ht="39">
      <c r="A3" s="90">
        <v>1.1000000000000001</v>
      </c>
      <c r="B3" s="91" t="s">
        <v>61</v>
      </c>
    </row>
    <row r="4" spans="1:2" s="89" customFormat="1" ht="78">
      <c r="A4" s="90">
        <v>1.2</v>
      </c>
      <c r="B4" s="91" t="s">
        <v>262</v>
      </c>
    </row>
    <row r="5" spans="1:2" s="89" customFormat="1" ht="39">
      <c r="A5" s="90">
        <v>1.3</v>
      </c>
      <c r="B5" s="91" t="s">
        <v>333</v>
      </c>
    </row>
    <row r="6" spans="1:2" s="89" customFormat="1" ht="39">
      <c r="A6" s="90">
        <v>1.4</v>
      </c>
      <c r="B6" s="92" t="s">
        <v>62</v>
      </c>
    </row>
    <row r="7" spans="1:2" s="89" customFormat="1" ht="58.5">
      <c r="A7" s="93">
        <v>1.5</v>
      </c>
      <c r="B7" s="92" t="s">
        <v>63</v>
      </c>
    </row>
    <row r="8" spans="1:2" s="89" customFormat="1" ht="58.5">
      <c r="A8" s="93" t="s">
        <v>67</v>
      </c>
      <c r="B8" s="92" t="s">
        <v>64</v>
      </c>
    </row>
    <row r="9" spans="1:2" s="89" customFormat="1" ht="97.5">
      <c r="A9" s="93" t="s">
        <v>68</v>
      </c>
      <c r="B9" s="91" t="s">
        <v>65</v>
      </c>
    </row>
    <row r="10" spans="1:2" s="89" customFormat="1" ht="58.5">
      <c r="A10" s="93" t="s">
        <v>69</v>
      </c>
      <c r="B10" s="92" t="s">
        <v>66</v>
      </c>
    </row>
    <row r="11" spans="1:2" s="89" customFormat="1" ht="78">
      <c r="A11" s="93" t="s">
        <v>70</v>
      </c>
      <c r="B11" s="92" t="s">
        <v>334</v>
      </c>
    </row>
    <row r="12" spans="1:2" s="89" customFormat="1" ht="58.5">
      <c r="A12" s="93" t="s">
        <v>74</v>
      </c>
      <c r="B12" s="92" t="s">
        <v>71</v>
      </c>
    </row>
    <row r="13" spans="1:2" s="89" customFormat="1" ht="39">
      <c r="A13" s="93" t="s">
        <v>75</v>
      </c>
      <c r="B13" s="92" t="s">
        <v>72</v>
      </c>
    </row>
    <row r="14" spans="1:2" s="89" customFormat="1" ht="97.5">
      <c r="A14" s="93">
        <v>1.6</v>
      </c>
      <c r="B14" s="92" t="s">
        <v>73</v>
      </c>
    </row>
    <row r="15" spans="1:2" s="89" customFormat="1" ht="97.5">
      <c r="A15" s="93">
        <v>1.7</v>
      </c>
      <c r="B15" s="92" t="s">
        <v>256</v>
      </c>
    </row>
    <row r="16" spans="1:2" s="89" customFormat="1" ht="39">
      <c r="A16" s="93" t="s">
        <v>77</v>
      </c>
      <c r="B16" s="92" t="s">
        <v>76</v>
      </c>
    </row>
    <row r="17" spans="1:2" s="89" customFormat="1" ht="78">
      <c r="A17" s="93" t="s">
        <v>78</v>
      </c>
      <c r="B17" s="92" t="s">
        <v>255</v>
      </c>
    </row>
    <row r="18" spans="1:2" s="89" customFormat="1" ht="39">
      <c r="A18" s="93" t="s">
        <v>253</v>
      </c>
      <c r="B18" s="92" t="s">
        <v>335</v>
      </c>
    </row>
    <row r="19" spans="1:2" s="89" customFormat="1" ht="39">
      <c r="A19" s="93" t="s">
        <v>254</v>
      </c>
      <c r="B19" s="92" t="s">
        <v>79</v>
      </c>
    </row>
    <row r="20" spans="1:2" s="89" customFormat="1" ht="39">
      <c r="A20" s="93">
        <v>1.8</v>
      </c>
      <c r="B20" s="92" t="s">
        <v>80</v>
      </c>
    </row>
    <row r="21" spans="1:2" s="89" customFormat="1" ht="58.5">
      <c r="A21" s="93">
        <v>1.9</v>
      </c>
      <c r="B21" s="92" t="s">
        <v>81</v>
      </c>
    </row>
    <row r="22" spans="1:2" s="89" customFormat="1" ht="39">
      <c r="A22" s="94" t="s">
        <v>84</v>
      </c>
      <c r="B22" s="92" t="s">
        <v>82</v>
      </c>
    </row>
    <row r="23" spans="1:2" s="89" customFormat="1" ht="19.5">
      <c r="A23" s="94">
        <v>1.1100000000000001</v>
      </c>
      <c r="B23" s="92" t="s">
        <v>257</v>
      </c>
    </row>
    <row r="24" spans="1:2" s="89" customFormat="1" ht="39">
      <c r="A24" s="94">
        <v>1.1200000000000001</v>
      </c>
      <c r="B24" s="92" t="s">
        <v>336</v>
      </c>
    </row>
    <row r="25" spans="1:2" s="89" customFormat="1" ht="58.5">
      <c r="A25" s="93">
        <v>1.1299999999999999</v>
      </c>
      <c r="B25" s="92" t="s">
        <v>83</v>
      </c>
    </row>
    <row r="26" spans="1:2" s="89" customFormat="1" ht="156">
      <c r="A26" s="93">
        <v>1.1399999999999999</v>
      </c>
      <c r="B26" s="92" t="s">
        <v>252</v>
      </c>
    </row>
    <row r="27" spans="1:2" s="95" customFormat="1" ht="21">
      <c r="A27" s="544" t="s">
        <v>85</v>
      </c>
      <c r="B27" s="545"/>
    </row>
    <row r="28" spans="1:2" s="89" customFormat="1" ht="58.5">
      <c r="A28" s="90">
        <v>1.1000000000000001</v>
      </c>
      <c r="B28" s="92" t="s">
        <v>86</v>
      </c>
    </row>
    <row r="29" spans="1:2" s="89" customFormat="1" ht="97.5">
      <c r="A29" s="90">
        <v>1.2</v>
      </c>
      <c r="B29" s="92" t="s">
        <v>87</v>
      </c>
    </row>
    <row r="30" spans="1:2" s="89" customFormat="1" ht="97.5">
      <c r="A30" s="90">
        <v>1.3</v>
      </c>
      <c r="B30" s="92" t="s">
        <v>88</v>
      </c>
    </row>
    <row r="31" spans="1:2" s="89" customFormat="1" ht="58.5">
      <c r="A31" s="90">
        <v>1.4</v>
      </c>
      <c r="B31" s="92" t="s">
        <v>89</v>
      </c>
    </row>
    <row r="32" spans="1:2" s="95" customFormat="1" ht="21">
      <c r="A32" s="549" t="s">
        <v>90</v>
      </c>
      <c r="B32" s="550"/>
    </row>
    <row r="33" spans="1:2" s="89" customFormat="1" ht="39">
      <c r="A33" s="90">
        <v>1.1000000000000001</v>
      </c>
      <c r="B33" s="92" t="s">
        <v>339</v>
      </c>
    </row>
    <row r="34" spans="1:2" s="89" customFormat="1" ht="58.5">
      <c r="A34" s="90">
        <v>1.2</v>
      </c>
      <c r="B34" s="92" t="s">
        <v>337</v>
      </c>
    </row>
    <row r="35" spans="1:2" s="89" customFormat="1" ht="39">
      <c r="A35" s="90">
        <v>1.3</v>
      </c>
      <c r="B35" s="92" t="s">
        <v>338</v>
      </c>
    </row>
    <row r="36" spans="1:2" s="89" customFormat="1" ht="19.5">
      <c r="A36" s="90"/>
      <c r="B36" s="92"/>
    </row>
    <row r="37" spans="1:2" s="89" customFormat="1" ht="19.5">
      <c r="A37" s="90"/>
      <c r="B37" s="92"/>
    </row>
    <row r="38" spans="1:2" s="89" customFormat="1" ht="19.5">
      <c r="A38" s="90"/>
      <c r="B38" s="92"/>
    </row>
    <row r="39" spans="1:2" s="89" customFormat="1" ht="19.5">
      <c r="A39" s="90"/>
      <c r="B39" s="92"/>
    </row>
    <row r="40" spans="1:2" s="89" customFormat="1" ht="19.5">
      <c r="A40" s="90"/>
      <c r="B40" s="92"/>
    </row>
    <row r="41" spans="1:2" s="95" customFormat="1" ht="21">
      <c r="A41" s="549" t="s">
        <v>91</v>
      </c>
      <c r="B41" s="550"/>
    </row>
    <row r="42" spans="1:2" s="89" customFormat="1" ht="39">
      <c r="A42" s="90">
        <v>1.1000000000000001</v>
      </c>
      <c r="B42" s="92" t="s">
        <v>92</v>
      </c>
    </row>
    <row r="43" spans="1:2" s="89" customFormat="1" ht="58.5">
      <c r="A43" s="90">
        <v>1.2</v>
      </c>
      <c r="B43" s="92" t="s">
        <v>340</v>
      </c>
    </row>
    <row r="44" spans="1:2" s="89" customFormat="1" ht="58.5">
      <c r="A44" s="90">
        <v>1.3</v>
      </c>
      <c r="B44" s="92" t="s">
        <v>93</v>
      </c>
    </row>
    <row r="45" spans="1:2">
      <c r="A45" s="87"/>
      <c r="B45" s="88"/>
    </row>
    <row r="46" spans="1:2">
      <c r="A46" s="87"/>
      <c r="B46" s="88"/>
    </row>
    <row r="47" spans="1:2">
      <c r="A47" s="87"/>
      <c r="B47" s="88"/>
    </row>
    <row r="48" spans="1:2">
      <c r="A48" s="87"/>
      <c r="B48" s="57"/>
    </row>
    <row r="49" spans="1:2">
      <c r="A49" s="87"/>
      <c r="B49" s="57"/>
    </row>
    <row r="50" spans="1:2">
      <c r="A50" s="87"/>
      <c r="B50" s="57"/>
    </row>
    <row r="51" spans="1:2">
      <c r="A51" s="87"/>
      <c r="B51" s="57"/>
    </row>
    <row r="52" spans="1:2">
      <c r="A52" s="87"/>
      <c r="B52" s="57"/>
    </row>
    <row r="53" spans="1:2">
      <c r="A53" s="87"/>
      <c r="B53" s="57"/>
    </row>
    <row r="54" spans="1:2">
      <c r="A54" s="87"/>
      <c r="B54" s="57"/>
    </row>
    <row r="55" spans="1:2">
      <c r="A55" s="87"/>
      <c r="B55" s="57"/>
    </row>
    <row r="56" spans="1:2">
      <c r="A56" s="87"/>
      <c r="B56" s="57"/>
    </row>
    <row r="57" spans="1:2">
      <c r="A57" s="87"/>
      <c r="B57" s="57"/>
    </row>
    <row r="58" spans="1:2">
      <c r="A58" s="87"/>
      <c r="B58" s="57"/>
    </row>
    <row r="59" spans="1:2">
      <c r="A59" s="87"/>
      <c r="B59" s="57"/>
    </row>
    <row r="60" spans="1:2">
      <c r="A60" s="87"/>
      <c r="B60" s="57"/>
    </row>
    <row r="61" spans="1:2">
      <c r="A61" s="87"/>
      <c r="B61" s="57"/>
    </row>
    <row r="62" spans="1:2">
      <c r="A62" s="87"/>
      <c r="B62" s="57"/>
    </row>
    <row r="63" spans="1:2">
      <c r="A63" s="57"/>
      <c r="B63" s="57"/>
    </row>
    <row r="64" spans="1:2">
      <c r="A64" s="57"/>
      <c r="B64" s="57"/>
    </row>
    <row r="65" spans="1:2">
      <c r="A65" s="57"/>
      <c r="B65" s="57"/>
    </row>
    <row r="66" spans="1:2">
      <c r="A66" s="57"/>
      <c r="B66" s="57"/>
    </row>
    <row r="67" spans="1:2">
      <c r="A67" s="57"/>
      <c r="B67" s="57"/>
    </row>
    <row r="68" spans="1:2">
      <c r="A68" s="57"/>
      <c r="B68" s="57"/>
    </row>
    <row r="69" spans="1:2">
      <c r="A69" s="57"/>
      <c r="B69" s="57"/>
    </row>
    <row r="70" spans="1:2">
      <c r="A70" s="57"/>
      <c r="B70" s="57"/>
    </row>
    <row r="71" spans="1:2">
      <c r="A71" s="57"/>
      <c r="B71" s="57"/>
    </row>
    <row r="72" spans="1:2">
      <c r="A72" s="57"/>
      <c r="B72" s="57"/>
    </row>
    <row r="73" spans="1:2">
      <c r="A73" s="57"/>
      <c r="B73" s="57"/>
    </row>
    <row r="74" spans="1:2">
      <c r="A74" s="57"/>
      <c r="B74" s="57"/>
    </row>
    <row r="75" spans="1:2">
      <c r="A75" s="57"/>
      <c r="B75" s="57"/>
    </row>
    <row r="76" spans="1:2">
      <c r="A76" s="57"/>
      <c r="B76" s="57"/>
    </row>
    <row r="77" spans="1:2">
      <c r="A77" s="57"/>
      <c r="B77" s="57"/>
    </row>
    <row r="78" spans="1:2">
      <c r="A78" s="57"/>
      <c r="B78" s="57"/>
    </row>
    <row r="79" spans="1:2">
      <c r="A79" s="57"/>
      <c r="B79" s="57"/>
    </row>
    <row r="80" spans="1:2">
      <c r="A80" s="57"/>
      <c r="B80" s="57"/>
    </row>
    <row r="81" spans="1:2">
      <c r="A81" s="57"/>
      <c r="B81" s="57"/>
    </row>
    <row r="82" spans="1:2">
      <c r="A82" s="57"/>
      <c r="B82" s="57"/>
    </row>
    <row r="83" spans="1:2">
      <c r="A83" s="57"/>
      <c r="B83" s="57"/>
    </row>
    <row r="84" spans="1:2">
      <c r="A84" s="57"/>
      <c r="B84" s="57"/>
    </row>
    <row r="85" spans="1:2">
      <c r="A85" s="57"/>
      <c r="B85" s="57"/>
    </row>
    <row r="86" spans="1:2">
      <c r="A86" s="57"/>
      <c r="B86" s="57"/>
    </row>
    <row r="87" spans="1:2">
      <c r="A87" s="57"/>
      <c r="B87" s="57"/>
    </row>
    <row r="88" spans="1:2">
      <c r="A88" s="57"/>
      <c r="B88" s="57"/>
    </row>
    <row r="89" spans="1:2">
      <c r="A89" s="57"/>
      <c r="B89" s="57"/>
    </row>
    <row r="90" spans="1:2">
      <c r="A90" s="57"/>
      <c r="B90" s="57"/>
    </row>
    <row r="91" spans="1:2">
      <c r="A91" s="57"/>
      <c r="B91" s="57"/>
    </row>
    <row r="92" spans="1:2">
      <c r="A92" s="57"/>
      <c r="B92" s="57"/>
    </row>
    <row r="93" spans="1:2">
      <c r="A93" s="57"/>
      <c r="B93" s="57"/>
    </row>
    <row r="94" spans="1:2">
      <c r="A94" s="57"/>
      <c r="B94" s="57"/>
    </row>
    <row r="95" spans="1:2">
      <c r="A95" s="57"/>
      <c r="B95" s="57"/>
    </row>
    <row r="96" spans="1:2">
      <c r="A96" s="57"/>
      <c r="B96" s="57"/>
    </row>
    <row r="97" spans="1:2">
      <c r="A97" s="57"/>
      <c r="B97" s="57"/>
    </row>
    <row r="98" spans="1:2">
      <c r="A98" s="57"/>
      <c r="B98" s="57"/>
    </row>
    <row r="99" spans="1:2">
      <c r="A99" s="57"/>
      <c r="B99" s="57"/>
    </row>
    <row r="100" spans="1:2">
      <c r="A100" s="57"/>
      <c r="B100" s="57"/>
    </row>
    <row r="101" spans="1:2">
      <c r="A101" s="57"/>
      <c r="B101" s="57"/>
    </row>
    <row r="102" spans="1:2">
      <c r="A102" s="57"/>
      <c r="B102" s="57"/>
    </row>
    <row r="103" spans="1:2">
      <c r="A103" s="57"/>
      <c r="B103" s="57"/>
    </row>
    <row r="104" spans="1:2">
      <c r="A104" s="57"/>
      <c r="B104" s="57"/>
    </row>
    <row r="105" spans="1:2">
      <c r="A105" s="57"/>
      <c r="B105" s="57"/>
    </row>
    <row r="106" spans="1:2">
      <c r="A106" s="57"/>
      <c r="B106" s="57"/>
    </row>
    <row r="107" spans="1:2">
      <c r="A107" s="57"/>
      <c r="B107" s="57"/>
    </row>
    <row r="108" spans="1:2">
      <c r="A108" s="57"/>
      <c r="B108" s="57"/>
    </row>
    <row r="109" spans="1:2">
      <c r="A109" s="57"/>
      <c r="B109" s="57"/>
    </row>
    <row r="110" spans="1:2">
      <c r="A110" s="57"/>
      <c r="B110" s="57"/>
    </row>
    <row r="111" spans="1:2">
      <c r="A111" s="57"/>
      <c r="B111" s="57"/>
    </row>
    <row r="112" spans="1:2">
      <c r="A112" s="57"/>
      <c r="B112" s="57"/>
    </row>
    <row r="113" spans="1:2">
      <c r="A113" s="57"/>
      <c r="B113" s="57"/>
    </row>
    <row r="114" spans="1:2">
      <c r="A114" s="57"/>
      <c r="B114" s="57"/>
    </row>
    <row r="115" spans="1:2">
      <c r="A115" s="57"/>
      <c r="B115" s="57"/>
    </row>
    <row r="116" spans="1:2">
      <c r="A116" s="57"/>
      <c r="B116" s="57"/>
    </row>
    <row r="117" spans="1:2">
      <c r="A117" s="57"/>
      <c r="B117" s="57"/>
    </row>
    <row r="118" spans="1:2">
      <c r="A118" s="57"/>
      <c r="B118" s="57"/>
    </row>
    <row r="119" spans="1:2">
      <c r="A119" s="57"/>
      <c r="B119" s="57"/>
    </row>
    <row r="120" spans="1:2">
      <c r="A120" s="57"/>
      <c r="B120" s="57"/>
    </row>
    <row r="121" spans="1:2">
      <c r="A121" s="57"/>
      <c r="B121" s="57"/>
    </row>
    <row r="122" spans="1:2">
      <c r="A122" s="57"/>
      <c r="B122" s="57"/>
    </row>
    <row r="123" spans="1:2">
      <c r="A123" s="57"/>
      <c r="B123" s="57"/>
    </row>
    <row r="124" spans="1:2">
      <c r="A124" s="57"/>
      <c r="B124" s="57"/>
    </row>
    <row r="125" spans="1:2">
      <c r="A125" s="57"/>
      <c r="B125" s="57"/>
    </row>
    <row r="126" spans="1:2">
      <c r="A126" s="57"/>
      <c r="B126" s="57"/>
    </row>
    <row r="127" spans="1:2">
      <c r="A127" s="57"/>
      <c r="B127" s="57"/>
    </row>
    <row r="128" spans="1:2">
      <c r="A128" s="57"/>
      <c r="B128" s="57"/>
    </row>
    <row r="129" spans="1:2">
      <c r="A129" s="57"/>
      <c r="B129" s="57"/>
    </row>
    <row r="130" spans="1:2">
      <c r="A130" s="57"/>
      <c r="B130" s="57"/>
    </row>
    <row r="131" spans="1:2">
      <c r="A131" s="57"/>
      <c r="B131" s="57"/>
    </row>
    <row r="132" spans="1:2">
      <c r="A132" s="57"/>
      <c r="B132" s="57"/>
    </row>
    <row r="133" spans="1:2">
      <c r="A133" s="57"/>
      <c r="B133" s="57"/>
    </row>
    <row r="134" spans="1:2">
      <c r="A134" s="57"/>
      <c r="B134" s="57"/>
    </row>
    <row r="135" spans="1:2">
      <c r="A135" s="57"/>
      <c r="B135" s="57"/>
    </row>
    <row r="136" spans="1:2">
      <c r="A136" s="57"/>
      <c r="B136" s="57"/>
    </row>
    <row r="137" spans="1:2">
      <c r="A137" s="57"/>
      <c r="B137" s="57"/>
    </row>
    <row r="138" spans="1:2">
      <c r="A138" s="57"/>
      <c r="B138" s="57"/>
    </row>
    <row r="139" spans="1:2">
      <c r="A139" s="57"/>
      <c r="B139" s="57"/>
    </row>
    <row r="140" spans="1:2">
      <c r="A140" s="57"/>
      <c r="B140" s="57"/>
    </row>
    <row r="141" spans="1:2">
      <c r="A141" s="57"/>
      <c r="B141" s="57"/>
    </row>
    <row r="142" spans="1:2">
      <c r="A142" s="57"/>
      <c r="B142" s="57"/>
    </row>
    <row r="143" spans="1:2">
      <c r="A143" s="57"/>
      <c r="B143" s="57"/>
    </row>
    <row r="144" spans="1:2">
      <c r="A144" s="57"/>
      <c r="B144" s="57"/>
    </row>
    <row r="145" spans="1:2">
      <c r="A145" s="57"/>
      <c r="B145" s="57"/>
    </row>
    <row r="146" spans="1:2">
      <c r="A146" s="57"/>
      <c r="B146" s="57"/>
    </row>
    <row r="147" spans="1:2">
      <c r="A147" s="57"/>
      <c r="B147" s="57"/>
    </row>
    <row r="148" spans="1:2">
      <c r="A148" s="57"/>
      <c r="B148" s="57"/>
    </row>
    <row r="149" spans="1:2">
      <c r="A149" s="57"/>
      <c r="B149" s="57"/>
    </row>
    <row r="150" spans="1:2">
      <c r="A150" s="57"/>
      <c r="B150" s="57"/>
    </row>
    <row r="151" spans="1:2">
      <c r="A151" s="57"/>
      <c r="B151" s="57"/>
    </row>
    <row r="152" spans="1:2">
      <c r="A152" s="57"/>
      <c r="B152" s="57"/>
    </row>
    <row r="153" spans="1:2">
      <c r="A153" s="57"/>
      <c r="B153" s="57"/>
    </row>
    <row r="154" spans="1:2">
      <c r="A154" s="57"/>
      <c r="B154" s="57"/>
    </row>
    <row r="155" spans="1:2">
      <c r="A155" s="57"/>
      <c r="B155" s="57"/>
    </row>
    <row r="156" spans="1:2">
      <c r="A156" s="57"/>
      <c r="B156" s="57"/>
    </row>
    <row r="157" spans="1:2">
      <c r="A157" s="57"/>
      <c r="B157" s="57"/>
    </row>
    <row r="158" spans="1:2">
      <c r="A158" s="57"/>
      <c r="B158" s="57"/>
    </row>
    <row r="159" spans="1:2">
      <c r="A159" s="57"/>
      <c r="B159" s="57"/>
    </row>
    <row r="160" spans="1:2">
      <c r="A160" s="57"/>
      <c r="B160" s="57"/>
    </row>
    <row r="161" spans="1:2">
      <c r="A161" s="57"/>
      <c r="B161" s="57"/>
    </row>
    <row r="162" spans="1:2">
      <c r="A162" s="57"/>
      <c r="B162" s="57"/>
    </row>
    <row r="163" spans="1:2">
      <c r="A163" s="57"/>
      <c r="B163" s="57"/>
    </row>
    <row r="164" spans="1:2">
      <c r="A164" s="57"/>
      <c r="B164" s="57"/>
    </row>
    <row r="165" spans="1:2">
      <c r="A165" s="57"/>
      <c r="B165" s="57"/>
    </row>
    <row r="166" spans="1:2">
      <c r="A166" s="57"/>
      <c r="B166" s="57"/>
    </row>
    <row r="167" spans="1:2">
      <c r="A167" s="57"/>
      <c r="B167" s="57"/>
    </row>
    <row r="168" spans="1:2">
      <c r="A168" s="57"/>
      <c r="B168" s="57"/>
    </row>
    <row r="169" spans="1:2">
      <c r="A169" s="57"/>
      <c r="B169" s="57"/>
    </row>
    <row r="170" spans="1:2">
      <c r="A170" s="57"/>
      <c r="B170" s="57"/>
    </row>
    <row r="171" spans="1:2">
      <c r="A171" s="57"/>
      <c r="B171" s="57"/>
    </row>
    <row r="172" spans="1:2">
      <c r="A172" s="57"/>
      <c r="B172" s="57"/>
    </row>
    <row r="173" spans="1:2">
      <c r="A173" s="57"/>
      <c r="B173" s="57"/>
    </row>
    <row r="174" spans="1:2">
      <c r="A174" s="57"/>
      <c r="B174" s="57"/>
    </row>
    <row r="175" spans="1:2">
      <c r="A175" s="57"/>
      <c r="B175" s="57"/>
    </row>
    <row r="176" spans="1:2">
      <c r="A176" s="57"/>
      <c r="B176" s="57"/>
    </row>
    <row r="177" spans="1:2">
      <c r="A177" s="57"/>
      <c r="B177" s="57"/>
    </row>
    <row r="178" spans="1:2">
      <c r="A178" s="57"/>
      <c r="B178" s="57"/>
    </row>
    <row r="179" spans="1:2">
      <c r="A179" s="57"/>
      <c r="B179" s="57"/>
    </row>
    <row r="180" spans="1:2">
      <c r="A180" s="57"/>
      <c r="B180" s="57"/>
    </row>
    <row r="181" spans="1:2">
      <c r="A181" s="57"/>
      <c r="B181" s="57"/>
    </row>
    <row r="182" spans="1:2">
      <c r="A182" s="57"/>
      <c r="B182" s="57"/>
    </row>
    <row r="183" spans="1:2">
      <c r="A183" s="57"/>
      <c r="B183" s="57"/>
    </row>
    <row r="184" spans="1:2">
      <c r="A184" s="57"/>
      <c r="B184" s="57"/>
    </row>
    <row r="185" spans="1:2">
      <c r="A185" s="57"/>
      <c r="B185" s="57"/>
    </row>
    <row r="186" spans="1:2">
      <c r="A186" s="57"/>
      <c r="B186" s="57"/>
    </row>
    <row r="187" spans="1:2">
      <c r="A187" s="57"/>
      <c r="B187" s="57"/>
    </row>
    <row r="188" spans="1:2">
      <c r="A188" s="57"/>
      <c r="B188" s="57"/>
    </row>
    <row r="189" spans="1:2">
      <c r="A189" s="57"/>
      <c r="B189" s="57"/>
    </row>
    <row r="190" spans="1:2">
      <c r="A190" s="57"/>
      <c r="B190" s="57"/>
    </row>
    <row r="191" spans="1:2">
      <c r="A191" s="57"/>
      <c r="B191" s="57"/>
    </row>
    <row r="192" spans="1:2">
      <c r="A192" s="57"/>
      <c r="B192" s="57"/>
    </row>
    <row r="193" spans="1:2">
      <c r="A193" s="57"/>
      <c r="B193" s="57"/>
    </row>
    <row r="194" spans="1:2">
      <c r="A194" s="57"/>
      <c r="B194" s="57"/>
    </row>
    <row r="195" spans="1:2">
      <c r="A195" s="57"/>
      <c r="B195" s="57"/>
    </row>
    <row r="196" spans="1:2">
      <c r="A196" s="57"/>
      <c r="B196" s="57"/>
    </row>
    <row r="197" spans="1:2">
      <c r="A197" s="57"/>
      <c r="B197" s="57"/>
    </row>
    <row r="198" spans="1:2">
      <c r="A198" s="57"/>
      <c r="B198" s="57"/>
    </row>
    <row r="199" spans="1:2">
      <c r="A199" s="57"/>
      <c r="B199" s="57"/>
    </row>
    <row r="200" spans="1:2">
      <c r="A200" s="57"/>
      <c r="B200" s="57"/>
    </row>
    <row r="201" spans="1:2">
      <c r="A201" s="57"/>
      <c r="B201" s="57"/>
    </row>
    <row r="202" spans="1:2">
      <c r="A202" s="57"/>
      <c r="B202" s="57"/>
    </row>
    <row r="203" spans="1:2">
      <c r="A203" s="57"/>
      <c r="B203" s="57"/>
    </row>
    <row r="204" spans="1:2">
      <c r="A204" s="57"/>
      <c r="B204" s="57"/>
    </row>
    <row r="205" spans="1:2">
      <c r="A205" s="57"/>
      <c r="B205" s="57"/>
    </row>
    <row r="206" spans="1:2">
      <c r="A206" s="57"/>
      <c r="B206" s="57"/>
    </row>
    <row r="207" spans="1:2">
      <c r="A207" s="57"/>
      <c r="B207" s="57"/>
    </row>
    <row r="208" spans="1:2">
      <c r="A208" s="57"/>
      <c r="B208" s="57"/>
    </row>
    <row r="209" spans="1:2">
      <c r="A209" s="57"/>
      <c r="B209" s="57"/>
    </row>
    <row r="210" spans="1:2">
      <c r="A210" s="57"/>
      <c r="B210" s="57"/>
    </row>
    <row r="211" spans="1:2">
      <c r="A211" s="57"/>
      <c r="B211" s="57"/>
    </row>
    <row r="212" spans="1:2">
      <c r="A212" s="57"/>
      <c r="B212" s="57"/>
    </row>
    <row r="213" spans="1:2">
      <c r="A213" s="57"/>
      <c r="B213" s="57"/>
    </row>
    <row r="214" spans="1:2">
      <c r="A214" s="57"/>
      <c r="B214" s="57"/>
    </row>
    <row r="215" spans="1:2">
      <c r="A215" s="57"/>
      <c r="B215" s="57"/>
    </row>
    <row r="216" spans="1:2">
      <c r="A216" s="57"/>
      <c r="B216" s="57"/>
    </row>
    <row r="217" spans="1:2">
      <c r="A217" s="57"/>
      <c r="B217" s="57"/>
    </row>
    <row r="218" spans="1:2">
      <c r="A218" s="57"/>
      <c r="B218" s="57"/>
    </row>
    <row r="219" spans="1:2">
      <c r="A219" s="57"/>
      <c r="B219" s="57"/>
    </row>
    <row r="220" spans="1:2">
      <c r="A220" s="57"/>
      <c r="B220" s="57"/>
    </row>
    <row r="221" spans="1:2">
      <c r="A221" s="57"/>
      <c r="B221" s="57"/>
    </row>
    <row r="222" spans="1:2">
      <c r="A222" s="57"/>
      <c r="B222" s="57"/>
    </row>
    <row r="223" spans="1:2">
      <c r="A223" s="57"/>
      <c r="B223" s="57"/>
    </row>
    <row r="224" spans="1:2">
      <c r="A224" s="57"/>
      <c r="B224" s="57"/>
    </row>
    <row r="225" spans="1:2">
      <c r="A225" s="57"/>
      <c r="B225" s="57"/>
    </row>
    <row r="226" spans="1:2">
      <c r="A226" s="57"/>
      <c r="B226" s="57"/>
    </row>
    <row r="227" spans="1:2">
      <c r="A227" s="57"/>
      <c r="B227" s="57"/>
    </row>
    <row r="228" spans="1:2">
      <c r="A228" s="57"/>
      <c r="B228" s="57"/>
    </row>
    <row r="229" spans="1:2">
      <c r="A229" s="57"/>
      <c r="B229" s="57"/>
    </row>
    <row r="230" spans="1:2">
      <c r="A230" s="57"/>
      <c r="B230" s="57"/>
    </row>
    <row r="231" spans="1:2">
      <c r="A231" s="57"/>
      <c r="B231" s="57"/>
    </row>
    <row r="232" spans="1:2">
      <c r="A232" s="57"/>
      <c r="B232" s="57"/>
    </row>
    <row r="233" spans="1:2">
      <c r="A233" s="57"/>
      <c r="B233" s="57"/>
    </row>
    <row r="234" spans="1:2">
      <c r="A234" s="57"/>
      <c r="B234" s="57"/>
    </row>
    <row r="235" spans="1:2">
      <c r="A235" s="57"/>
      <c r="B235" s="57"/>
    </row>
    <row r="236" spans="1:2">
      <c r="A236" s="57"/>
      <c r="B236" s="57"/>
    </row>
    <row r="237" spans="1:2">
      <c r="A237" s="57"/>
      <c r="B237" s="57"/>
    </row>
    <row r="238" spans="1:2">
      <c r="A238" s="57"/>
      <c r="B238" s="57"/>
    </row>
    <row r="239" spans="1:2">
      <c r="A239" s="57"/>
      <c r="B239" s="57"/>
    </row>
    <row r="240" spans="1:2">
      <c r="A240" s="57"/>
      <c r="B240" s="57"/>
    </row>
    <row r="241" spans="1:2">
      <c r="A241" s="57"/>
      <c r="B241" s="57"/>
    </row>
    <row r="242" spans="1:2">
      <c r="A242" s="57"/>
      <c r="B242" s="57"/>
    </row>
    <row r="243" spans="1:2">
      <c r="A243" s="57"/>
      <c r="B243" s="57"/>
    </row>
    <row r="244" spans="1:2">
      <c r="A244" s="57"/>
      <c r="B244" s="57"/>
    </row>
    <row r="245" spans="1:2">
      <c r="A245" s="57"/>
      <c r="B245" s="57"/>
    </row>
    <row r="246" spans="1:2">
      <c r="A246" s="57"/>
      <c r="B246" s="57"/>
    </row>
    <row r="247" spans="1:2">
      <c r="A247" s="57"/>
      <c r="B247" s="57"/>
    </row>
    <row r="248" spans="1:2">
      <c r="A248" s="57"/>
      <c r="B248" s="57"/>
    </row>
    <row r="249" spans="1:2">
      <c r="A249" s="57"/>
      <c r="B249" s="57"/>
    </row>
    <row r="250" spans="1:2">
      <c r="A250" s="57"/>
      <c r="B250" s="57"/>
    </row>
    <row r="251" spans="1:2">
      <c r="A251" s="57"/>
      <c r="B251" s="57"/>
    </row>
    <row r="252" spans="1:2">
      <c r="A252" s="57"/>
      <c r="B252" s="57"/>
    </row>
    <row r="253" spans="1:2">
      <c r="A253" s="57"/>
      <c r="B253" s="57"/>
    </row>
    <row r="254" spans="1:2">
      <c r="A254" s="57"/>
      <c r="B254" s="57"/>
    </row>
    <row r="255" spans="1:2">
      <c r="A255" s="57"/>
      <c r="B255" s="57"/>
    </row>
    <row r="256" spans="1:2">
      <c r="A256" s="57"/>
      <c r="B256" s="57"/>
    </row>
    <row r="257" spans="1:2">
      <c r="A257" s="57"/>
      <c r="B257" s="57"/>
    </row>
    <row r="258" spans="1:2">
      <c r="A258" s="57"/>
      <c r="B258" s="57"/>
    </row>
    <row r="259" spans="1:2">
      <c r="A259" s="57"/>
      <c r="B259" s="57"/>
    </row>
  </sheetData>
  <mergeCells count="5">
    <mergeCell ref="A27:B27"/>
    <mergeCell ref="A2:B2"/>
    <mergeCell ref="A1:B1"/>
    <mergeCell ref="A32:B32"/>
    <mergeCell ref="A41:B41"/>
  </mergeCells>
  <phoneticPr fontId="6" type="noConversion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13" zoomScaleSheetLayoutView="100" workbookViewId="0">
      <selection sqref="A1:G1"/>
    </sheetView>
  </sheetViews>
  <sheetFormatPr defaultColWidth="2.625" defaultRowHeight="16.5"/>
  <cols>
    <col min="1" max="1" width="5.25" style="12" customWidth="1"/>
    <col min="2" max="2" width="30.875" style="20" customWidth="1"/>
    <col min="3" max="3" width="6.25" style="14" customWidth="1"/>
    <col min="4" max="4" width="10" style="15" customWidth="1"/>
    <col min="5" max="5" width="10.125" style="16" customWidth="1"/>
    <col min="6" max="6" width="13.625" style="16" customWidth="1"/>
    <col min="7" max="7" width="10.625" style="12" customWidth="1"/>
    <col min="8" max="8" width="1.375" style="12" customWidth="1"/>
    <col min="9" max="9" width="8.125" style="12" customWidth="1"/>
    <col min="10" max="10" width="3" style="12" customWidth="1"/>
    <col min="11" max="11" width="13.75" style="12" customWidth="1"/>
    <col min="12" max="12" width="17.375" style="12" customWidth="1"/>
    <col min="13" max="13" width="7" style="12" customWidth="1"/>
    <col min="14" max="16" width="19.875" style="12" customWidth="1"/>
    <col min="17" max="16384" width="2.625" style="12"/>
  </cols>
  <sheetData>
    <row r="1" spans="1:12" s="11" customFormat="1" ht="20.45" customHeight="1">
      <c r="A1" s="417" t="s">
        <v>260</v>
      </c>
      <c r="B1" s="418"/>
      <c r="C1" s="418"/>
      <c r="D1" s="418"/>
      <c r="E1" s="418"/>
      <c r="F1" s="418"/>
      <c r="G1" s="418"/>
      <c r="H1" s="24"/>
      <c r="I1" s="24"/>
    </row>
    <row r="2" spans="1:12" s="11" customFormat="1" ht="20.45" customHeight="1">
      <c r="A2" s="419" t="s">
        <v>172</v>
      </c>
      <c r="B2" s="420"/>
      <c r="C2" s="420"/>
      <c r="D2" s="420"/>
      <c r="E2" s="420"/>
      <c r="F2" s="420"/>
      <c r="G2" s="420"/>
      <c r="H2" s="12"/>
      <c r="I2" s="12"/>
    </row>
    <row r="3" spans="1:12" ht="20.45" customHeight="1">
      <c r="A3" s="421" t="str">
        <f>"工程名稱:"&amp;資料庫!B3</f>
        <v>工程名稱:臺中市七層大樓外牆窗台整修工程</v>
      </c>
      <c r="B3" s="422"/>
      <c r="C3" s="422"/>
      <c r="D3" s="422"/>
      <c r="E3" s="422"/>
      <c r="F3" s="422"/>
      <c r="G3" s="422"/>
    </row>
    <row r="4" spans="1:12" s="17" customFormat="1" ht="20.45" customHeight="1">
      <c r="A4" s="149" t="str">
        <f>"施工地點:"&amp;資料庫!B5</f>
        <v>施工地點:臺中市</v>
      </c>
      <c r="B4" s="151"/>
      <c r="C4" s="152"/>
      <c r="D4" s="153"/>
      <c r="E4" s="154"/>
      <c r="F4" s="551" t="s">
        <v>164</v>
      </c>
      <c r="G4" s="551"/>
    </row>
    <row r="5" spans="1:12" ht="23.25" customHeight="1">
      <c r="A5" s="98" t="s">
        <v>96</v>
      </c>
      <c r="B5" s="99" t="s">
        <v>97</v>
      </c>
      <c r="C5" s="98" t="s">
        <v>98</v>
      </c>
      <c r="D5" s="98" t="s">
        <v>99</v>
      </c>
      <c r="E5" s="98" t="s">
        <v>100</v>
      </c>
      <c r="F5" s="98" t="s">
        <v>101</v>
      </c>
      <c r="G5" s="98" t="s">
        <v>102</v>
      </c>
    </row>
    <row r="6" spans="1:12" s="47" customFormat="1" ht="23.25" customHeight="1">
      <c r="A6" s="99" t="s">
        <v>181</v>
      </c>
      <c r="B6" s="100" t="s">
        <v>182</v>
      </c>
      <c r="C6" s="98" t="s">
        <v>184</v>
      </c>
      <c r="D6" s="44">
        <v>1</v>
      </c>
      <c r="E6" s="45"/>
      <c r="F6" s="38"/>
      <c r="G6" s="134"/>
      <c r="H6" s="46"/>
    </row>
    <row r="7" spans="1:12" s="47" customFormat="1" ht="23.25" customHeight="1">
      <c r="A7" s="99" t="s">
        <v>185</v>
      </c>
      <c r="B7" s="100" t="s">
        <v>185</v>
      </c>
      <c r="C7" s="98" t="s">
        <v>185</v>
      </c>
      <c r="D7" s="44" t="s">
        <v>185</v>
      </c>
      <c r="E7" s="134"/>
      <c r="F7" s="38"/>
      <c r="G7" s="134"/>
      <c r="H7" s="46"/>
    </row>
    <row r="8" spans="1:12" s="47" customFormat="1" ht="23.25" customHeight="1">
      <c r="A8" s="98" t="s">
        <v>186</v>
      </c>
      <c r="B8" s="100" t="s">
        <v>187</v>
      </c>
      <c r="C8" s="98" t="s">
        <v>183</v>
      </c>
      <c r="D8" s="44">
        <v>1</v>
      </c>
      <c r="E8" s="45"/>
      <c r="F8" s="38"/>
      <c r="G8" s="126" t="s">
        <v>197</v>
      </c>
      <c r="H8" s="46"/>
      <c r="K8" s="48"/>
      <c r="L8" s="49"/>
    </row>
    <row r="9" spans="1:12" s="47" customFormat="1" ht="23.25" customHeight="1">
      <c r="A9" s="98"/>
      <c r="B9" s="100"/>
      <c r="C9" s="98"/>
      <c r="D9" s="44"/>
      <c r="E9" s="50"/>
      <c r="F9" s="38"/>
      <c r="G9" s="160"/>
      <c r="H9" s="46"/>
      <c r="K9" s="48"/>
    </row>
    <row r="10" spans="1:12" s="47" customFormat="1" ht="23.25" customHeight="1">
      <c r="A10" s="98" t="s">
        <v>188</v>
      </c>
      <c r="B10" s="100" t="s">
        <v>189</v>
      </c>
      <c r="C10" s="98" t="s">
        <v>26</v>
      </c>
      <c r="D10" s="44" t="s">
        <v>27</v>
      </c>
      <c r="E10" s="45"/>
      <c r="F10" s="38"/>
      <c r="G10" s="160"/>
      <c r="H10" s="46"/>
      <c r="K10" s="51"/>
    </row>
    <row r="11" spans="1:12" s="47" customFormat="1" ht="28.5" customHeight="1">
      <c r="A11" s="98" t="s">
        <v>190</v>
      </c>
      <c r="B11" s="100" t="s">
        <v>205</v>
      </c>
      <c r="C11" s="98" t="s">
        <v>191</v>
      </c>
      <c r="D11" s="44">
        <v>1</v>
      </c>
      <c r="E11" s="45"/>
      <c r="F11" s="38"/>
      <c r="G11" s="43" t="s">
        <v>206</v>
      </c>
      <c r="H11" s="46"/>
      <c r="K11" s="51"/>
    </row>
    <row r="12" spans="1:12" s="47" customFormat="1" ht="25.5" customHeight="1">
      <c r="A12" s="98" t="s">
        <v>192</v>
      </c>
      <c r="B12" s="100" t="s">
        <v>193</v>
      </c>
      <c r="C12" s="98" t="s">
        <v>191</v>
      </c>
      <c r="D12" s="44">
        <v>1</v>
      </c>
      <c r="E12" s="45"/>
      <c r="F12" s="38"/>
      <c r="G12" s="43" t="s">
        <v>207</v>
      </c>
      <c r="H12" s="46"/>
      <c r="K12" s="51"/>
    </row>
    <row r="13" spans="1:12" s="47" customFormat="1" ht="23.25" customHeight="1">
      <c r="A13" s="98"/>
      <c r="B13" s="100"/>
      <c r="C13" s="98"/>
      <c r="D13" s="44"/>
      <c r="E13" s="38"/>
      <c r="F13" s="38"/>
      <c r="G13" s="160"/>
      <c r="H13" s="46"/>
    </row>
    <row r="14" spans="1:12" s="47" customFormat="1" ht="27.75" customHeight="1">
      <c r="A14" s="98" t="s">
        <v>194</v>
      </c>
      <c r="B14" s="100" t="s">
        <v>195</v>
      </c>
      <c r="C14" s="98" t="s">
        <v>191</v>
      </c>
      <c r="D14" s="44">
        <v>1</v>
      </c>
      <c r="E14" s="45"/>
      <c r="F14" s="38"/>
      <c r="G14" s="43" t="s">
        <v>198</v>
      </c>
      <c r="H14" s="46"/>
    </row>
    <row r="15" spans="1:12" s="47" customFormat="1" ht="23.25" customHeight="1">
      <c r="A15" s="98"/>
      <c r="B15" s="100"/>
      <c r="C15" s="98"/>
      <c r="D15" s="44"/>
      <c r="E15" s="50"/>
      <c r="F15" s="38"/>
      <c r="G15" s="134"/>
      <c r="H15" s="46"/>
    </row>
    <row r="16" spans="1:12" s="47" customFormat="1" ht="23.25" customHeight="1">
      <c r="A16" s="98"/>
      <c r="B16" s="99" t="s">
        <v>196</v>
      </c>
      <c r="C16" s="98"/>
      <c r="D16" s="44"/>
      <c r="E16" s="50"/>
      <c r="F16" s="84"/>
      <c r="G16" s="134"/>
      <c r="H16" s="46"/>
    </row>
    <row r="17" spans="1:8" s="47" customFormat="1" ht="23.25" customHeight="1">
      <c r="A17" s="133"/>
      <c r="B17" s="43"/>
      <c r="C17" s="133"/>
      <c r="D17" s="44"/>
      <c r="E17" s="50"/>
      <c r="F17" s="38"/>
      <c r="G17" s="134"/>
      <c r="H17" s="46"/>
    </row>
    <row r="18" spans="1:8" s="47" customFormat="1" ht="23.25" customHeight="1">
      <c r="A18" s="133"/>
      <c r="B18" s="43"/>
      <c r="C18" s="133"/>
      <c r="D18" s="44"/>
      <c r="E18" s="50"/>
      <c r="F18" s="38"/>
      <c r="G18" s="134"/>
      <c r="H18" s="46"/>
    </row>
    <row r="19" spans="1:8" s="47" customFormat="1" ht="23.25" customHeight="1">
      <c r="A19" s="133"/>
      <c r="B19" s="43" t="s">
        <v>26</v>
      </c>
      <c r="C19" s="133" t="s">
        <v>26</v>
      </c>
      <c r="D19" s="44" t="s">
        <v>26</v>
      </c>
      <c r="E19" s="50"/>
      <c r="F19" s="38" t="s">
        <v>26</v>
      </c>
      <c r="G19" s="134"/>
      <c r="H19" s="46"/>
    </row>
    <row r="20" spans="1:8" s="47" customFormat="1" ht="23.25" customHeight="1">
      <c r="A20" s="133"/>
      <c r="B20" s="43"/>
      <c r="C20" s="133"/>
      <c r="D20" s="44"/>
      <c r="E20" s="50"/>
      <c r="F20" s="38"/>
      <c r="G20" s="134"/>
      <c r="H20" s="46"/>
    </row>
    <row r="21" spans="1:8" s="47" customFormat="1" ht="23.25" customHeight="1">
      <c r="A21" s="133"/>
      <c r="B21" s="43"/>
      <c r="C21" s="133"/>
      <c r="D21" s="44"/>
      <c r="E21" s="50"/>
      <c r="F21" s="38"/>
      <c r="G21" s="134"/>
      <c r="H21" s="46"/>
    </row>
    <row r="22" spans="1:8" s="47" customFormat="1" ht="23.25" customHeight="1">
      <c r="A22" s="133"/>
      <c r="B22" s="43"/>
      <c r="C22" s="133"/>
      <c r="D22" s="44"/>
      <c r="E22" s="50"/>
      <c r="F22" s="38"/>
      <c r="G22" s="134"/>
      <c r="H22" s="46"/>
    </row>
    <row r="23" spans="1:8" s="47" customFormat="1" ht="23.25" customHeight="1">
      <c r="A23" s="133"/>
      <c r="B23" s="43"/>
      <c r="C23" s="133"/>
      <c r="D23" s="44"/>
      <c r="E23" s="50"/>
      <c r="F23" s="38"/>
      <c r="G23" s="134"/>
      <c r="H23" s="46"/>
    </row>
    <row r="24" spans="1:8" s="47" customFormat="1" ht="23.25" customHeight="1">
      <c r="A24" s="133"/>
      <c r="B24" s="43"/>
      <c r="C24" s="133"/>
      <c r="D24" s="44"/>
      <c r="E24" s="50"/>
      <c r="F24" s="38"/>
      <c r="G24" s="134"/>
      <c r="H24" s="46"/>
    </row>
    <row r="25" spans="1:8" s="47" customFormat="1" ht="23.25" customHeight="1">
      <c r="A25" s="133"/>
      <c r="B25" s="43"/>
      <c r="C25" s="133"/>
      <c r="D25" s="44"/>
      <c r="E25" s="50"/>
      <c r="F25" s="38"/>
      <c r="G25" s="134"/>
      <c r="H25" s="46"/>
    </row>
    <row r="26" spans="1:8" s="47" customFormat="1" ht="23.25" customHeight="1">
      <c r="A26" s="133" t="s">
        <v>26</v>
      </c>
      <c r="B26" s="43" t="s">
        <v>26</v>
      </c>
      <c r="C26" s="133" t="s">
        <v>26</v>
      </c>
      <c r="D26" s="44" t="s">
        <v>26</v>
      </c>
      <c r="E26" s="50"/>
      <c r="F26" s="38" t="s">
        <v>26</v>
      </c>
      <c r="G26" s="134"/>
      <c r="H26" s="46"/>
    </row>
    <row r="27" spans="1:8" s="47" customFormat="1" ht="23.25" customHeight="1">
      <c r="A27" s="133" t="s">
        <v>26</v>
      </c>
      <c r="B27" s="43" t="s">
        <v>26</v>
      </c>
      <c r="C27" s="133" t="s">
        <v>26</v>
      </c>
      <c r="D27" s="44" t="s">
        <v>26</v>
      </c>
      <c r="E27" s="50"/>
      <c r="F27" s="38" t="s">
        <v>26</v>
      </c>
      <c r="G27" s="134"/>
      <c r="H27" s="46"/>
    </row>
    <row r="28" spans="1:8" s="47" customFormat="1" ht="23.25" customHeight="1">
      <c r="A28" s="133" t="s">
        <v>26</v>
      </c>
      <c r="B28" s="43" t="s">
        <v>26</v>
      </c>
      <c r="C28" s="133" t="s">
        <v>26</v>
      </c>
      <c r="D28" s="44" t="s">
        <v>26</v>
      </c>
      <c r="E28" s="50"/>
      <c r="F28" s="38" t="s">
        <v>26</v>
      </c>
      <c r="G28" s="134"/>
      <c r="H28" s="46"/>
    </row>
    <row r="29" spans="1:8" s="47" customFormat="1" ht="23.25" customHeight="1">
      <c r="A29" s="133" t="s">
        <v>26</v>
      </c>
      <c r="B29" s="43" t="s">
        <v>26</v>
      </c>
      <c r="C29" s="133" t="s">
        <v>26</v>
      </c>
      <c r="D29" s="44" t="s">
        <v>26</v>
      </c>
      <c r="E29" s="50"/>
      <c r="F29" s="38" t="s">
        <v>26</v>
      </c>
      <c r="G29" s="134"/>
      <c r="H29" s="46"/>
    </row>
    <row r="30" spans="1:8" s="47" customFormat="1" ht="23.25" customHeight="1">
      <c r="A30" s="133" t="s">
        <v>26</v>
      </c>
      <c r="B30" s="43" t="s">
        <v>26</v>
      </c>
      <c r="C30" s="133" t="s">
        <v>26</v>
      </c>
      <c r="D30" s="44" t="s">
        <v>26</v>
      </c>
      <c r="E30" s="50" t="s">
        <v>26</v>
      </c>
      <c r="F30" s="38" t="s">
        <v>26</v>
      </c>
      <c r="G30" s="134"/>
      <c r="H30" s="46"/>
    </row>
    <row r="31" spans="1:8" s="47" customFormat="1" ht="23.25" customHeight="1">
      <c r="A31" s="133" t="s">
        <v>26</v>
      </c>
      <c r="B31" s="43" t="s">
        <v>26</v>
      </c>
      <c r="C31" s="133" t="s">
        <v>26</v>
      </c>
      <c r="D31" s="44" t="s">
        <v>26</v>
      </c>
      <c r="E31" s="50" t="s">
        <v>26</v>
      </c>
      <c r="F31" s="38"/>
      <c r="G31" s="134"/>
      <c r="H31" s="46"/>
    </row>
    <row r="32" spans="1:8" s="47" customFormat="1" ht="14.25">
      <c r="A32" s="102"/>
      <c r="B32" s="103"/>
      <c r="C32" s="104"/>
      <c r="D32" s="105"/>
      <c r="E32" s="106"/>
      <c r="F32" s="106"/>
      <c r="G32" s="102"/>
    </row>
    <row r="33" spans="2:6" s="47" customFormat="1" ht="14.25">
      <c r="B33" s="52"/>
      <c r="C33" s="53"/>
      <c r="D33" s="54"/>
      <c r="E33" s="55"/>
      <c r="F33" s="55"/>
    </row>
    <row r="34" spans="2:6" s="47" customFormat="1" ht="14.25">
      <c r="B34" s="52"/>
      <c r="C34" s="53"/>
      <c r="D34" s="54"/>
      <c r="E34" s="55"/>
      <c r="F34" s="55"/>
    </row>
    <row r="35" spans="2:6" s="47" customFormat="1" ht="14.25">
      <c r="B35" s="52"/>
      <c r="C35" s="53"/>
      <c r="D35" s="54"/>
      <c r="E35" s="55"/>
      <c r="F35" s="55"/>
    </row>
    <row r="36" spans="2:6" s="47" customFormat="1" ht="14.25">
      <c r="B36" s="52"/>
      <c r="C36" s="53"/>
      <c r="D36" s="54"/>
      <c r="E36" s="55"/>
      <c r="F36" s="55"/>
    </row>
    <row r="37" spans="2:6" s="47" customFormat="1" ht="14.25">
      <c r="B37" s="52"/>
      <c r="C37" s="53"/>
      <c r="D37" s="54"/>
      <c r="E37" s="55"/>
      <c r="F37" s="55"/>
    </row>
    <row r="38" spans="2:6" s="47" customFormat="1" ht="14.25">
      <c r="B38" s="52"/>
      <c r="C38" s="53"/>
      <c r="D38" s="54"/>
      <c r="E38" s="55"/>
      <c r="F38" s="55"/>
    </row>
    <row r="39" spans="2:6" s="47" customFormat="1" ht="14.25">
      <c r="B39" s="52"/>
      <c r="C39" s="53"/>
      <c r="D39" s="54"/>
      <c r="E39" s="55"/>
      <c r="F39" s="55"/>
    </row>
    <row r="40" spans="2:6" s="47" customFormat="1" ht="14.25">
      <c r="B40" s="52"/>
      <c r="C40" s="53"/>
      <c r="D40" s="54"/>
      <c r="E40" s="55"/>
      <c r="F40" s="55"/>
    </row>
    <row r="41" spans="2:6" s="47" customFormat="1" ht="14.25">
      <c r="B41" s="52"/>
      <c r="C41" s="53"/>
      <c r="D41" s="54"/>
      <c r="E41" s="55"/>
      <c r="F41" s="55"/>
    </row>
    <row r="42" spans="2:6" s="47" customFormat="1" ht="14.25">
      <c r="B42" s="52"/>
      <c r="C42" s="53"/>
      <c r="D42" s="54"/>
      <c r="E42" s="55"/>
      <c r="F42" s="55"/>
    </row>
    <row r="43" spans="2:6" s="47" customFormat="1" ht="14.25">
      <c r="B43" s="52"/>
      <c r="C43" s="53"/>
      <c r="D43" s="54"/>
      <c r="E43" s="55"/>
      <c r="F43" s="55"/>
    </row>
  </sheetData>
  <mergeCells count="4">
    <mergeCell ref="A1:G1"/>
    <mergeCell ref="A2:G2"/>
    <mergeCell ref="A3:G3"/>
    <mergeCell ref="F4:G4"/>
  </mergeCells>
  <phoneticPr fontId="6" type="noConversion"/>
  <pageMargins left="0.70866141732283472" right="0.23622047244094491" top="0.74803149606299213" bottom="1.1811023622047245" header="0.31496062992125984" footer="0.9055118110236221"/>
  <pageSetup paperSize="9" orientation="portrait" r:id="rId1"/>
  <headerFooter>
    <oddFooter>&amp;L編製 :                                       經辦 :                                       課長 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showGridLines="0" showZeros="0" view="pageBreakPreview" topLeftCell="A8" zoomScaleSheetLayoutView="100" zoomScalePageLayoutView="75" workbookViewId="0">
      <selection activeCell="L43" sqref="L43"/>
    </sheetView>
  </sheetViews>
  <sheetFormatPr defaultColWidth="2.625" defaultRowHeight="16.5"/>
  <cols>
    <col min="1" max="1" width="5.25" style="12" customWidth="1"/>
    <col min="2" max="2" width="30.875" style="20" customWidth="1"/>
    <col min="3" max="3" width="6.25" style="14" customWidth="1"/>
    <col min="4" max="4" width="11.5" style="83" customWidth="1"/>
    <col min="5" max="5" width="12" style="37" customWidth="1"/>
    <col min="6" max="6" width="11.5" style="37" customWidth="1"/>
    <col min="7" max="7" width="14" style="20" customWidth="1"/>
    <col min="8" max="8" width="11.875" style="12" customWidth="1"/>
    <col min="9" max="9" width="14.75" style="12" customWidth="1"/>
    <col min="10" max="10" width="3" style="12" customWidth="1"/>
    <col min="11" max="11" width="13.75" style="12" customWidth="1"/>
    <col min="12" max="12" width="17.375" style="12" customWidth="1"/>
    <col min="13" max="13" width="7" style="12" customWidth="1"/>
    <col min="14" max="16" width="19.875" style="12" customWidth="1"/>
    <col min="17" max="16384" width="2.625" style="12"/>
  </cols>
  <sheetData>
    <row r="1" spans="1:11" s="11" customFormat="1" ht="20.45" customHeight="1">
      <c r="A1" s="417" t="s">
        <v>260</v>
      </c>
      <c r="B1" s="418"/>
      <c r="C1" s="418"/>
      <c r="D1" s="418"/>
      <c r="E1" s="418"/>
      <c r="F1" s="418"/>
      <c r="G1" s="418"/>
      <c r="H1" s="24"/>
      <c r="I1" s="24"/>
    </row>
    <row r="2" spans="1:11" s="11" customFormat="1" ht="20.45" customHeight="1">
      <c r="A2" s="419" t="s">
        <v>173</v>
      </c>
      <c r="B2" s="420"/>
      <c r="C2" s="420"/>
      <c r="D2" s="420"/>
      <c r="E2" s="420"/>
      <c r="F2" s="420"/>
      <c r="G2" s="420"/>
      <c r="H2" s="12"/>
      <c r="I2" s="12"/>
    </row>
    <row r="3" spans="1:11" ht="20.45" customHeight="1">
      <c r="A3" s="149" t="str">
        <f>"工程名稱:"&amp;資料庫!B3</f>
        <v>工程名稱:臺中市七層大樓外牆窗台整修工程</v>
      </c>
      <c r="B3" s="96"/>
      <c r="C3" s="97"/>
      <c r="D3" s="119"/>
      <c r="E3" s="120"/>
      <c r="F3" s="423"/>
      <c r="G3" s="423"/>
    </row>
    <row r="4" spans="1:11" s="17" customFormat="1" ht="20.45" customHeight="1">
      <c r="A4" s="149" t="str">
        <f>"施工地點:"&amp;資料庫!B5</f>
        <v>施工地點:臺中市</v>
      </c>
      <c r="B4" s="96"/>
      <c r="C4" s="97"/>
      <c r="D4" s="119"/>
      <c r="E4" s="120"/>
      <c r="F4" s="424"/>
      <c r="G4" s="416"/>
    </row>
    <row r="5" spans="1:11" ht="27.95" customHeight="1">
      <c r="A5" s="98" t="s">
        <v>128</v>
      </c>
      <c r="B5" s="99" t="s">
        <v>129</v>
      </c>
      <c r="C5" s="98" t="s">
        <v>130</v>
      </c>
      <c r="D5" s="121" t="s">
        <v>131</v>
      </c>
      <c r="E5" s="122" t="s">
        <v>132</v>
      </c>
      <c r="F5" s="122" t="s">
        <v>133</v>
      </c>
      <c r="G5" s="99" t="s">
        <v>134</v>
      </c>
    </row>
    <row r="6" spans="1:11" s="18" customFormat="1" ht="30" customHeight="1">
      <c r="A6" s="386" t="s">
        <v>181</v>
      </c>
      <c r="B6" s="266" t="s">
        <v>175</v>
      </c>
      <c r="C6" s="386" t="s">
        <v>26</v>
      </c>
      <c r="D6" s="121" t="s">
        <v>26</v>
      </c>
      <c r="E6" s="147" t="s">
        <v>26</v>
      </c>
      <c r="F6" s="147" t="s">
        <v>26</v>
      </c>
      <c r="G6" s="101" t="s">
        <v>26</v>
      </c>
    </row>
    <row r="7" spans="1:11" s="26" customFormat="1" ht="30" customHeight="1">
      <c r="A7" s="139" t="s">
        <v>162</v>
      </c>
      <c r="B7" s="140" t="s">
        <v>202</v>
      </c>
      <c r="C7" s="141"/>
      <c r="D7" s="142"/>
      <c r="E7" s="143"/>
      <c r="F7" s="143"/>
      <c r="G7" s="342"/>
    </row>
    <row r="8" spans="1:11" s="28" customFormat="1" ht="30" customHeight="1">
      <c r="A8" s="139" t="s">
        <v>32</v>
      </c>
      <c r="B8" s="140" t="s">
        <v>238</v>
      </c>
      <c r="C8" s="267" t="s">
        <v>239</v>
      </c>
      <c r="D8" s="345">
        <v>1</v>
      </c>
      <c r="E8" s="343"/>
      <c r="F8" s="344"/>
      <c r="G8" s="140" t="s">
        <v>199</v>
      </c>
    </row>
    <row r="9" spans="1:11" s="28" customFormat="1" ht="30" customHeight="1">
      <c r="A9" s="139" t="s">
        <v>36</v>
      </c>
      <c r="B9" s="140" t="s">
        <v>240</v>
      </c>
      <c r="C9" s="267" t="s">
        <v>239</v>
      </c>
      <c r="D9" s="345">
        <v>1</v>
      </c>
      <c r="E9" s="343"/>
      <c r="F9" s="344"/>
      <c r="G9" s="140" t="s">
        <v>199</v>
      </c>
    </row>
    <row r="10" spans="1:11" s="28" customFormat="1" ht="30" customHeight="1">
      <c r="A10" s="139" t="s">
        <v>40</v>
      </c>
      <c r="B10" s="330" t="s">
        <v>283</v>
      </c>
      <c r="C10" s="274" t="s">
        <v>284</v>
      </c>
      <c r="D10" s="345">
        <v>1</v>
      </c>
      <c r="E10" s="343"/>
      <c r="F10" s="344"/>
      <c r="G10" s="331" t="s">
        <v>200</v>
      </c>
    </row>
    <row r="11" spans="1:11" s="28" customFormat="1" ht="30" customHeight="1">
      <c r="A11" s="139" t="s">
        <v>51</v>
      </c>
      <c r="B11" s="163" t="s">
        <v>293</v>
      </c>
      <c r="C11" s="274" t="s">
        <v>284</v>
      </c>
      <c r="D11" s="345">
        <v>5</v>
      </c>
      <c r="E11" s="343"/>
      <c r="F11" s="344"/>
      <c r="G11" s="331" t="s">
        <v>201</v>
      </c>
    </row>
    <row r="12" spans="1:11" s="26" customFormat="1" ht="30" customHeight="1">
      <c r="A12" s="139"/>
      <c r="B12" s="140"/>
      <c r="C12" s="267"/>
      <c r="D12" s="346"/>
      <c r="E12" s="143"/>
      <c r="F12" s="144"/>
      <c r="G12" s="140"/>
    </row>
    <row r="13" spans="1:11" s="28" customFormat="1" ht="30" customHeight="1">
      <c r="A13" s="139"/>
      <c r="B13" s="339" t="s">
        <v>265</v>
      </c>
      <c r="C13" s="136"/>
      <c r="D13" s="347"/>
      <c r="E13" s="338"/>
      <c r="F13" s="355"/>
      <c r="G13" s="140"/>
      <c r="K13" s="56">
        <f>SUM(F13:F24)</f>
        <v>0</v>
      </c>
    </row>
    <row r="14" spans="1:11" s="28" customFormat="1" ht="25.5" customHeight="1">
      <c r="A14" s="139"/>
      <c r="B14" s="140"/>
      <c r="C14" s="267"/>
      <c r="D14" s="346"/>
      <c r="E14" s="143"/>
      <c r="F14" s="144"/>
      <c r="G14" s="146"/>
    </row>
    <row r="15" spans="1:11" s="28" customFormat="1" ht="30" customHeight="1">
      <c r="A15" s="139" t="s">
        <v>163</v>
      </c>
      <c r="B15" s="163" t="s">
        <v>263</v>
      </c>
      <c r="C15" s="141"/>
      <c r="D15" s="348"/>
      <c r="E15" s="143"/>
      <c r="F15" s="143"/>
      <c r="G15" s="140"/>
    </row>
    <row r="16" spans="1:11" s="28" customFormat="1" ht="30" customHeight="1">
      <c r="A16" s="135" t="s">
        <v>32</v>
      </c>
      <c r="B16" s="334" t="s">
        <v>312</v>
      </c>
      <c r="C16" s="335" t="s">
        <v>170</v>
      </c>
      <c r="D16" s="349">
        <v>902</v>
      </c>
      <c r="E16" s="351"/>
      <c r="F16" s="351"/>
      <c r="G16" s="331" t="s">
        <v>285</v>
      </c>
    </row>
    <row r="17" spans="1:25" s="28" customFormat="1" ht="30" customHeight="1">
      <c r="A17" s="135" t="s">
        <v>35</v>
      </c>
      <c r="B17" s="136" t="s">
        <v>314</v>
      </c>
      <c r="C17" s="287" t="s">
        <v>170</v>
      </c>
      <c r="D17" s="350">
        <v>656</v>
      </c>
      <c r="E17" s="352"/>
      <c r="F17" s="352"/>
      <c r="G17" s="331" t="s">
        <v>165</v>
      </c>
    </row>
    <row r="18" spans="1:25" s="28" customFormat="1" ht="20.25" customHeight="1">
      <c r="A18" s="135"/>
      <c r="B18" s="301"/>
      <c r="C18" s="273"/>
      <c r="D18" s="265"/>
      <c r="E18" s="269"/>
      <c r="F18" s="272"/>
      <c r="G18" s="331"/>
    </row>
    <row r="19" spans="1:25" s="28" customFormat="1" ht="30" customHeight="1">
      <c r="A19" s="264"/>
      <c r="B19" s="339" t="s">
        <v>272</v>
      </c>
      <c r="C19" s="136"/>
      <c r="D19" s="335"/>
      <c r="E19" s="338"/>
      <c r="F19" s="355"/>
      <c r="G19" s="332"/>
    </row>
    <row r="20" spans="1:25" s="28" customFormat="1" ht="27" customHeight="1">
      <c r="A20" s="264"/>
      <c r="B20" s="301"/>
      <c r="C20" s="267"/>
      <c r="D20" s="268"/>
      <c r="E20" s="269"/>
      <c r="F20" s="272"/>
      <c r="G20" s="331"/>
    </row>
    <row r="21" spans="1:25" s="28" customFormat="1" ht="30" customHeight="1">
      <c r="A21" s="264" t="s">
        <v>16</v>
      </c>
      <c r="B21" s="136" t="s">
        <v>266</v>
      </c>
      <c r="C21" s="273"/>
      <c r="D21" s="265"/>
      <c r="E21" s="269"/>
      <c r="F21" s="272"/>
      <c r="G21" s="333"/>
    </row>
    <row r="22" spans="1:25" s="28" customFormat="1" ht="30" customHeight="1">
      <c r="A22" s="264">
        <v>1</v>
      </c>
      <c r="B22" s="334" t="s">
        <v>316</v>
      </c>
      <c r="C22" s="335" t="s">
        <v>170</v>
      </c>
      <c r="D22" s="353">
        <v>902</v>
      </c>
      <c r="E22" s="351"/>
      <c r="F22" s="351"/>
      <c r="G22" s="331" t="s">
        <v>267</v>
      </c>
    </row>
    <row r="23" spans="1:25" s="28" customFormat="1" ht="33" customHeight="1">
      <c r="A23" s="264">
        <v>2</v>
      </c>
      <c r="B23" s="136" t="s">
        <v>321</v>
      </c>
      <c r="C23" s="287" t="s">
        <v>170</v>
      </c>
      <c r="D23" s="354">
        <v>656</v>
      </c>
      <c r="E23" s="352"/>
      <c r="F23" s="352"/>
      <c r="G23" s="331" t="s">
        <v>292</v>
      </c>
    </row>
    <row r="24" spans="1:25" s="28" customFormat="1" ht="30" customHeight="1">
      <c r="A24" s="139"/>
      <c r="B24" s="263"/>
      <c r="C24" s="273"/>
      <c r="D24" s="265"/>
      <c r="E24" s="269"/>
      <c r="F24" s="272"/>
      <c r="G24" s="331"/>
    </row>
    <row r="25" spans="1:25" s="28" customFormat="1" ht="30" customHeight="1">
      <c r="A25" s="139"/>
      <c r="B25" s="339" t="s">
        <v>273</v>
      </c>
      <c r="C25" s="136"/>
      <c r="D25" s="335"/>
      <c r="E25" s="338"/>
      <c r="F25" s="355"/>
      <c r="G25" s="333"/>
    </row>
    <row r="26" spans="1:25" s="26" customFormat="1" ht="30" customHeight="1">
      <c r="A26" s="264"/>
      <c r="B26" s="263"/>
      <c r="C26" s="273"/>
      <c r="D26" s="300"/>
      <c r="E26" s="269"/>
      <c r="F26" s="272"/>
      <c r="G26" s="333"/>
    </row>
    <row r="27" spans="1:25" s="26" customFormat="1" ht="30" customHeight="1">
      <c r="A27" s="264" t="s">
        <v>270</v>
      </c>
      <c r="B27" s="136" t="s">
        <v>268</v>
      </c>
      <c r="C27" s="335"/>
      <c r="D27" s="336"/>
      <c r="E27" s="337"/>
      <c r="F27" s="337"/>
      <c r="G27" s="3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26" customFormat="1" ht="30" customHeight="1">
      <c r="A28" s="264">
        <v>1</v>
      </c>
      <c r="B28" s="334" t="s">
        <v>324</v>
      </c>
      <c r="C28" s="335" t="s">
        <v>170</v>
      </c>
      <c r="D28" s="353">
        <v>1558</v>
      </c>
      <c r="E28" s="351"/>
      <c r="F28" s="351"/>
      <c r="G28" s="331" t="s">
        <v>300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6" customFormat="1" ht="30" customHeight="1">
      <c r="A29" s="264">
        <v>2</v>
      </c>
      <c r="B29" s="334" t="s">
        <v>269</v>
      </c>
      <c r="C29" s="335" t="s">
        <v>168</v>
      </c>
      <c r="D29" s="353">
        <v>50</v>
      </c>
      <c r="E29" s="351"/>
      <c r="F29" s="351"/>
      <c r="G29" s="3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30" customHeight="1">
      <c r="A30" s="264">
        <v>3</v>
      </c>
      <c r="B30" s="334" t="s">
        <v>286</v>
      </c>
      <c r="C30" s="335" t="s">
        <v>282</v>
      </c>
      <c r="D30" s="353">
        <v>30</v>
      </c>
      <c r="E30" s="351"/>
      <c r="F30" s="351"/>
      <c r="G30" s="33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30" customHeight="1">
      <c r="A31" s="264"/>
      <c r="B31" s="263"/>
      <c r="C31" s="313"/>
      <c r="D31" s="265"/>
      <c r="E31" s="269"/>
      <c r="F31" s="272"/>
      <c r="G31" s="33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26" customFormat="1" ht="30" customHeight="1">
      <c r="A32" s="264"/>
      <c r="B32" s="339" t="s">
        <v>277</v>
      </c>
      <c r="C32" s="136"/>
      <c r="D32" s="356"/>
      <c r="E32" s="354"/>
      <c r="F32" s="355"/>
      <c r="G32" s="27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26" customFormat="1" ht="30" customHeight="1">
      <c r="A33" s="264"/>
      <c r="B33" s="263"/>
      <c r="C33" s="273"/>
      <c r="D33" s="265"/>
      <c r="E33" s="269"/>
      <c r="F33" s="272"/>
      <c r="G33" s="27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30" customFormat="1" ht="30" customHeight="1">
      <c r="A34" s="264" t="s">
        <v>274</v>
      </c>
      <c r="B34" s="340" t="s">
        <v>275</v>
      </c>
      <c r="C34" s="273"/>
      <c r="D34" s="265"/>
      <c r="E34" s="269"/>
      <c r="F34" s="272"/>
      <c r="G34" s="271"/>
    </row>
    <row r="35" spans="1:25" s="30" customFormat="1" ht="43.9" customHeight="1">
      <c r="A35" s="264">
        <v>1</v>
      </c>
      <c r="B35" s="341" t="s">
        <v>327</v>
      </c>
      <c r="C35" s="287" t="s">
        <v>276</v>
      </c>
      <c r="D35" s="352">
        <v>19413</v>
      </c>
      <c r="E35" s="352"/>
      <c r="F35" s="352"/>
      <c r="G35" s="333" t="s">
        <v>301</v>
      </c>
    </row>
    <row r="36" spans="1:25" s="30" customFormat="1" ht="30" customHeight="1">
      <c r="A36" s="264"/>
      <c r="B36" s="163"/>
      <c r="C36" s="274"/>
      <c r="D36" s="357"/>
      <c r="E36" s="357"/>
      <c r="F36" s="358"/>
      <c r="G36" s="271"/>
    </row>
    <row r="37" spans="1:25" s="30" customFormat="1" ht="30" customHeight="1">
      <c r="A37" s="139"/>
      <c r="B37" s="339" t="s">
        <v>278</v>
      </c>
      <c r="C37" s="136"/>
      <c r="D37" s="356"/>
      <c r="E37" s="354"/>
      <c r="F37" s="355"/>
      <c r="G37" s="165"/>
    </row>
    <row r="38" spans="1:25" s="26" customFormat="1" ht="30" customHeight="1">
      <c r="A38" s="264"/>
      <c r="B38" s="263"/>
      <c r="C38" s="273"/>
      <c r="D38" s="265"/>
      <c r="E38" s="269"/>
      <c r="F38" s="272"/>
      <c r="G38" s="27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s="26" customFormat="1" ht="30" customHeight="1">
      <c r="A39" s="139"/>
      <c r="B39" s="362" t="s">
        <v>279</v>
      </c>
      <c r="C39" s="273"/>
      <c r="D39" s="265"/>
      <c r="E39" s="269"/>
      <c r="F39" s="359"/>
      <c r="G39" s="14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s="26" customFormat="1" ht="30" customHeight="1">
      <c r="A40" s="139"/>
      <c r="B40" s="31"/>
      <c r="C40" s="29"/>
      <c r="D40" s="357"/>
      <c r="E40" s="357"/>
      <c r="F40" s="357"/>
      <c r="G40" s="14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s="26" customFormat="1" ht="30" customHeight="1">
      <c r="A41" s="161" t="s">
        <v>176</v>
      </c>
      <c r="B41" s="137" t="s">
        <v>287</v>
      </c>
      <c r="C41" s="138" t="s">
        <v>161</v>
      </c>
      <c r="D41" s="360">
        <v>1</v>
      </c>
      <c r="E41" s="360"/>
      <c r="F41" s="360"/>
      <c r="G41" s="302" t="s">
        <v>226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s="28" customFormat="1" ht="23.25" customHeight="1">
      <c r="A42" s="274"/>
      <c r="B42" s="140" t="s">
        <v>179</v>
      </c>
      <c r="C42" s="141"/>
      <c r="D42" s="361"/>
      <c r="E42" s="361"/>
      <c r="F42" s="361"/>
      <c r="G42" s="100"/>
    </row>
    <row r="43" spans="1:25" ht="30" customHeight="1">
      <c r="A43" s="161" t="s">
        <v>177</v>
      </c>
      <c r="B43" s="137" t="s">
        <v>288</v>
      </c>
      <c r="C43" s="138" t="s">
        <v>161</v>
      </c>
      <c r="D43" s="360">
        <v>1</v>
      </c>
      <c r="E43" s="360"/>
      <c r="F43" s="360"/>
      <c r="G43" s="182"/>
    </row>
    <row r="44" spans="1:25" ht="20.25" customHeight="1">
      <c r="A44" s="164"/>
      <c r="B44" s="140"/>
      <c r="C44" s="141"/>
      <c r="D44" s="361"/>
      <c r="E44" s="361"/>
      <c r="F44" s="361"/>
      <c r="G44" s="100"/>
    </row>
    <row r="45" spans="1:25" ht="33">
      <c r="A45" s="161" t="s">
        <v>178</v>
      </c>
      <c r="B45" s="124" t="s">
        <v>289</v>
      </c>
      <c r="C45" s="138" t="s">
        <v>161</v>
      </c>
      <c r="D45" s="360">
        <v>1</v>
      </c>
      <c r="E45" s="360"/>
      <c r="F45" s="360"/>
      <c r="G45" s="302" t="s">
        <v>227</v>
      </c>
    </row>
    <row r="46" spans="1:25" ht="21" customHeight="1">
      <c r="A46" s="164"/>
      <c r="B46" s="140"/>
      <c r="C46" s="141"/>
      <c r="D46" s="361"/>
      <c r="E46" s="361"/>
      <c r="F46" s="361"/>
      <c r="G46" s="100"/>
    </row>
    <row r="47" spans="1:25" ht="33">
      <c r="A47" s="161" t="s">
        <v>280</v>
      </c>
      <c r="B47" s="137" t="s">
        <v>290</v>
      </c>
      <c r="C47" s="138" t="s">
        <v>161</v>
      </c>
      <c r="D47" s="360">
        <v>1</v>
      </c>
      <c r="E47" s="360"/>
      <c r="F47" s="360"/>
      <c r="G47" s="302" t="s">
        <v>228</v>
      </c>
    </row>
    <row r="48" spans="1:25" ht="22.5" customHeight="1">
      <c r="A48" s="164"/>
      <c r="B48" s="31"/>
      <c r="C48" s="29"/>
      <c r="D48" s="361"/>
      <c r="E48" s="361"/>
      <c r="F48" s="361"/>
      <c r="G48" s="100"/>
    </row>
    <row r="49" spans="1:7" ht="26.25" customHeight="1">
      <c r="A49" s="161" t="s">
        <v>281</v>
      </c>
      <c r="B49" s="137" t="s">
        <v>291</v>
      </c>
      <c r="C49" s="25" t="s">
        <v>94</v>
      </c>
      <c r="D49" s="360">
        <v>1</v>
      </c>
      <c r="E49" s="360"/>
      <c r="F49" s="360"/>
      <c r="G49" s="137"/>
    </row>
    <row r="50" spans="1:7" ht="23.25" customHeight="1">
      <c r="A50" s="164"/>
      <c r="B50" s="31"/>
      <c r="C50" s="29"/>
      <c r="D50" s="361"/>
      <c r="E50" s="361"/>
      <c r="F50" s="361"/>
      <c r="G50" s="140"/>
    </row>
    <row r="51" spans="1:7" ht="33" customHeight="1">
      <c r="A51" s="261"/>
      <c r="B51" s="162" t="s">
        <v>180</v>
      </c>
      <c r="C51" s="141"/>
      <c r="D51" s="361"/>
      <c r="E51" s="361"/>
      <c r="F51" s="363"/>
      <c r="G51" s="140"/>
    </row>
    <row r="52" spans="1:7" ht="25.5" customHeight="1">
      <c r="A52" s="393"/>
      <c r="B52" s="393"/>
      <c r="C52" s="393"/>
      <c r="D52" s="393"/>
      <c r="E52" s="393"/>
      <c r="F52" s="393"/>
      <c r="G52" s="393"/>
    </row>
    <row r="53" spans="1:7" ht="22.5" customHeight="1">
      <c r="B53" s="12"/>
      <c r="C53" s="12"/>
      <c r="D53" s="12"/>
      <c r="E53" s="12"/>
      <c r="F53" s="12"/>
      <c r="G53" s="12"/>
    </row>
    <row r="54" spans="1:7" ht="45" customHeight="1">
      <c r="B54" s="12"/>
      <c r="C54" s="12"/>
      <c r="D54" s="12"/>
      <c r="E54" s="12"/>
      <c r="F54" s="12"/>
      <c r="G54" s="12"/>
    </row>
    <row r="55" spans="1:7">
      <c r="B55" s="12"/>
      <c r="C55" s="12"/>
      <c r="D55" s="12"/>
      <c r="E55" s="12"/>
      <c r="F55" s="12"/>
      <c r="G55" s="12"/>
    </row>
    <row r="56" spans="1:7">
      <c r="B56" s="12"/>
      <c r="C56" s="12"/>
      <c r="D56" s="12"/>
      <c r="E56" s="12"/>
      <c r="F56" s="12"/>
      <c r="G56" s="12"/>
    </row>
    <row r="57" spans="1:7">
      <c r="B57" s="12"/>
      <c r="C57" s="12"/>
      <c r="D57" s="12"/>
      <c r="E57" s="12"/>
      <c r="F57" s="12"/>
      <c r="G57" s="12"/>
    </row>
    <row r="58" spans="1:7">
      <c r="B58" s="12"/>
      <c r="C58" s="12"/>
      <c r="D58" s="12"/>
      <c r="E58" s="12"/>
      <c r="F58" s="12"/>
      <c r="G58" s="12"/>
    </row>
    <row r="59" spans="1:7">
      <c r="B59" s="12"/>
      <c r="C59" s="12"/>
      <c r="D59" s="12"/>
      <c r="E59" s="12"/>
      <c r="F59" s="12"/>
      <c r="G59" s="12"/>
    </row>
    <row r="60" spans="1:7">
      <c r="B60" s="12"/>
      <c r="C60" s="12"/>
      <c r="D60" s="12"/>
      <c r="E60" s="12"/>
      <c r="F60" s="12"/>
      <c r="G60" s="12"/>
    </row>
    <row r="61" spans="1:7">
      <c r="B61" s="12"/>
      <c r="C61" s="12"/>
      <c r="D61" s="12"/>
      <c r="E61" s="12"/>
      <c r="F61" s="12"/>
      <c r="G61" s="12"/>
    </row>
    <row r="62" spans="1:7">
      <c r="B62" s="12"/>
      <c r="C62" s="12"/>
      <c r="D62" s="12"/>
      <c r="E62" s="12"/>
      <c r="F62" s="12"/>
      <c r="G62" s="12"/>
    </row>
    <row r="63" spans="1:7">
      <c r="B63" s="12"/>
      <c r="C63" s="12"/>
      <c r="D63" s="12"/>
      <c r="E63" s="12"/>
      <c r="F63" s="12"/>
      <c r="G63" s="12"/>
    </row>
    <row r="64" spans="1:7">
      <c r="B64" s="12"/>
      <c r="C64" s="12"/>
      <c r="D64" s="12"/>
      <c r="E64" s="12"/>
      <c r="F64" s="12"/>
      <c r="G64" s="12"/>
    </row>
    <row r="65" spans="2:7">
      <c r="B65" s="12"/>
      <c r="C65" s="12"/>
      <c r="D65" s="12"/>
      <c r="E65" s="12"/>
      <c r="F65" s="12"/>
      <c r="G65" s="12"/>
    </row>
    <row r="66" spans="2:7">
      <c r="B66" s="12"/>
      <c r="C66" s="12"/>
      <c r="D66" s="12"/>
      <c r="E66" s="12"/>
      <c r="F66" s="12"/>
      <c r="G66" s="12"/>
    </row>
    <row r="67" spans="2:7">
      <c r="B67" s="12"/>
      <c r="C67" s="12"/>
      <c r="D67" s="12"/>
      <c r="E67" s="12"/>
      <c r="F67" s="12"/>
      <c r="G67" s="12"/>
    </row>
    <row r="68" spans="2:7">
      <c r="B68" s="12"/>
      <c r="C68" s="12"/>
      <c r="D68" s="12"/>
      <c r="E68" s="12"/>
      <c r="F68" s="12"/>
      <c r="G68" s="12"/>
    </row>
    <row r="69" spans="2:7">
      <c r="B69" s="12"/>
      <c r="C69" s="12"/>
      <c r="D69" s="12"/>
      <c r="E69" s="12"/>
      <c r="F69" s="12"/>
      <c r="G69" s="12"/>
    </row>
    <row r="70" spans="2:7">
      <c r="B70" s="12"/>
      <c r="C70" s="12"/>
      <c r="D70" s="12"/>
      <c r="E70" s="12"/>
      <c r="F70" s="12"/>
      <c r="G70" s="12"/>
    </row>
    <row r="71" spans="2:7">
      <c r="B71" s="12"/>
      <c r="C71" s="12"/>
      <c r="D71" s="12"/>
      <c r="E71" s="12"/>
      <c r="F71" s="12"/>
      <c r="G71" s="12"/>
    </row>
    <row r="72" spans="2:7">
      <c r="B72" s="12"/>
      <c r="C72" s="12"/>
      <c r="D72" s="12"/>
      <c r="E72" s="12"/>
      <c r="F72" s="12"/>
      <c r="G72" s="12"/>
    </row>
    <row r="73" spans="2:7">
      <c r="B73" s="12"/>
      <c r="C73" s="12"/>
      <c r="D73" s="12"/>
      <c r="E73" s="12"/>
      <c r="F73" s="12"/>
      <c r="G73" s="12"/>
    </row>
    <row r="74" spans="2:7">
      <c r="B74" s="12"/>
      <c r="C74" s="12"/>
      <c r="D74" s="12"/>
      <c r="E74" s="12"/>
      <c r="F74" s="12"/>
      <c r="G74" s="12"/>
    </row>
    <row r="75" spans="2:7">
      <c r="B75" s="12"/>
      <c r="C75" s="12"/>
      <c r="D75" s="12"/>
      <c r="E75" s="12"/>
      <c r="F75" s="12"/>
      <c r="G75" s="12"/>
    </row>
    <row r="76" spans="2:7">
      <c r="B76" s="12"/>
      <c r="C76" s="12"/>
      <c r="D76" s="12"/>
      <c r="E76" s="12"/>
      <c r="F76" s="12"/>
      <c r="G76" s="12"/>
    </row>
    <row r="77" spans="2:7">
      <c r="B77" s="12"/>
      <c r="C77" s="12"/>
      <c r="D77" s="12"/>
      <c r="E77" s="12"/>
      <c r="F77" s="12"/>
      <c r="G77" s="12"/>
    </row>
    <row r="78" spans="2:7">
      <c r="B78" s="12"/>
      <c r="C78" s="12"/>
      <c r="D78" s="12"/>
      <c r="E78" s="12"/>
      <c r="F78" s="12"/>
      <c r="G78" s="12"/>
    </row>
    <row r="79" spans="2:7">
      <c r="B79" s="12"/>
      <c r="C79" s="12"/>
      <c r="D79" s="12"/>
      <c r="E79" s="12"/>
      <c r="F79" s="12"/>
      <c r="G79" s="12"/>
    </row>
    <row r="80" spans="2:7">
      <c r="B80" s="12"/>
      <c r="C80" s="12"/>
      <c r="D80" s="12"/>
      <c r="E80" s="12"/>
      <c r="F80" s="12"/>
      <c r="G80" s="12"/>
    </row>
    <row r="81" spans="2:7">
      <c r="B81" s="12"/>
      <c r="C81" s="12"/>
      <c r="D81" s="12"/>
      <c r="E81" s="12"/>
      <c r="F81" s="12"/>
      <c r="G81" s="12"/>
    </row>
    <row r="82" spans="2:7">
      <c r="B82" s="12"/>
      <c r="C82" s="12"/>
      <c r="D82" s="12"/>
      <c r="E82" s="12"/>
      <c r="F82" s="12"/>
      <c r="G82" s="12"/>
    </row>
    <row r="83" spans="2:7">
      <c r="B83" s="12"/>
      <c r="C83" s="12"/>
      <c r="D83" s="12"/>
      <c r="E83" s="12"/>
      <c r="F83" s="12"/>
      <c r="G83" s="12"/>
    </row>
    <row r="84" spans="2:7">
      <c r="B84" s="12"/>
      <c r="C84" s="12"/>
      <c r="D84" s="12"/>
      <c r="E84" s="12"/>
      <c r="F84" s="12"/>
      <c r="G84" s="12"/>
    </row>
    <row r="85" spans="2:7">
      <c r="B85" s="12"/>
      <c r="C85" s="12"/>
      <c r="D85" s="12"/>
      <c r="E85" s="12"/>
      <c r="F85" s="12"/>
      <c r="G85" s="12"/>
    </row>
    <row r="86" spans="2:7">
      <c r="B86" s="12"/>
      <c r="C86" s="12"/>
      <c r="D86" s="12"/>
      <c r="E86" s="12"/>
      <c r="F86" s="12"/>
      <c r="G86" s="12"/>
    </row>
    <row r="87" spans="2:7">
      <c r="B87" s="12"/>
      <c r="C87" s="12"/>
      <c r="D87" s="12"/>
      <c r="E87" s="12"/>
      <c r="F87" s="12"/>
      <c r="G87" s="12"/>
    </row>
    <row r="88" spans="2:7">
      <c r="B88" s="12"/>
      <c r="C88" s="12"/>
      <c r="D88" s="12"/>
      <c r="E88" s="12"/>
      <c r="F88" s="12"/>
      <c r="G88" s="12"/>
    </row>
    <row r="89" spans="2:7">
      <c r="B89" s="12"/>
      <c r="C89" s="12"/>
      <c r="D89" s="12"/>
      <c r="E89" s="12"/>
      <c r="F89" s="12"/>
      <c r="G89" s="12"/>
    </row>
    <row r="90" spans="2:7">
      <c r="B90" s="12"/>
      <c r="C90" s="12"/>
      <c r="D90" s="12"/>
      <c r="E90" s="12"/>
      <c r="F90" s="12"/>
      <c r="G90" s="12"/>
    </row>
    <row r="91" spans="2:7">
      <c r="B91" s="12"/>
      <c r="C91" s="12"/>
      <c r="D91" s="12"/>
      <c r="E91" s="12"/>
      <c r="F91" s="12"/>
      <c r="G91" s="12"/>
    </row>
    <row r="92" spans="2:7">
      <c r="B92" s="12"/>
      <c r="C92" s="12"/>
      <c r="D92" s="12"/>
      <c r="E92" s="12"/>
      <c r="F92" s="12"/>
      <c r="G92" s="12"/>
    </row>
    <row r="93" spans="2:7">
      <c r="B93" s="12"/>
      <c r="C93" s="12"/>
      <c r="D93" s="12"/>
      <c r="E93" s="12"/>
      <c r="F93" s="12"/>
      <c r="G93" s="12"/>
    </row>
    <row r="94" spans="2:7">
      <c r="B94" s="12"/>
      <c r="C94" s="12"/>
      <c r="D94" s="12"/>
      <c r="E94" s="12"/>
      <c r="F94" s="12"/>
      <c r="G94" s="12"/>
    </row>
    <row r="95" spans="2:7">
      <c r="B95" s="12"/>
      <c r="C95" s="12"/>
      <c r="D95" s="12"/>
      <c r="E95" s="12"/>
      <c r="F95" s="12"/>
      <c r="G95" s="12"/>
    </row>
    <row r="96" spans="2:7">
      <c r="B96" s="12"/>
      <c r="C96" s="12"/>
      <c r="D96" s="12"/>
      <c r="E96" s="12"/>
      <c r="F96" s="12"/>
      <c r="G96" s="12"/>
    </row>
    <row r="97" spans="2:7">
      <c r="B97" s="12"/>
      <c r="C97" s="12"/>
      <c r="D97" s="12"/>
      <c r="E97" s="12"/>
      <c r="F97" s="12"/>
      <c r="G97" s="12"/>
    </row>
    <row r="98" spans="2:7">
      <c r="B98" s="12"/>
      <c r="C98" s="12"/>
      <c r="D98" s="12"/>
      <c r="E98" s="12"/>
      <c r="F98" s="12"/>
      <c r="G98" s="12"/>
    </row>
    <row r="99" spans="2:7">
      <c r="B99" s="12"/>
      <c r="C99" s="12"/>
      <c r="D99" s="12"/>
      <c r="E99" s="12"/>
      <c r="F99" s="12"/>
      <c r="G99" s="12"/>
    </row>
    <row r="100" spans="2:7">
      <c r="B100" s="12"/>
      <c r="C100" s="12"/>
      <c r="D100" s="12"/>
      <c r="E100" s="12"/>
      <c r="F100" s="12"/>
      <c r="G100" s="12"/>
    </row>
    <row r="101" spans="2:7">
      <c r="B101" s="12"/>
      <c r="C101" s="12"/>
      <c r="D101" s="12"/>
      <c r="E101" s="12"/>
      <c r="F101" s="12"/>
      <c r="G101" s="12"/>
    </row>
    <row r="102" spans="2:7">
      <c r="B102" s="12"/>
      <c r="C102" s="12"/>
      <c r="D102" s="12"/>
      <c r="E102" s="12"/>
      <c r="F102" s="12"/>
      <c r="G102" s="12"/>
    </row>
    <row r="103" spans="2:7">
      <c r="B103" s="12"/>
      <c r="C103" s="12"/>
      <c r="D103" s="12"/>
      <c r="E103" s="12"/>
      <c r="F103" s="12"/>
      <c r="G103" s="12"/>
    </row>
    <row r="104" spans="2:7">
      <c r="B104" s="12"/>
      <c r="C104" s="12"/>
      <c r="D104" s="12"/>
      <c r="E104" s="12"/>
      <c r="F104" s="12"/>
      <c r="G104" s="12"/>
    </row>
    <row r="105" spans="2:7">
      <c r="B105" s="12"/>
      <c r="C105" s="12"/>
      <c r="D105" s="12"/>
      <c r="E105" s="12"/>
      <c r="F105" s="12"/>
      <c r="G105" s="12"/>
    </row>
    <row r="106" spans="2:7">
      <c r="B106" s="12"/>
      <c r="C106" s="12"/>
      <c r="D106" s="12"/>
      <c r="E106" s="12"/>
      <c r="F106" s="12"/>
      <c r="G106" s="12"/>
    </row>
    <row r="107" spans="2:7">
      <c r="B107" s="12"/>
      <c r="C107" s="12"/>
      <c r="D107" s="12"/>
      <c r="E107" s="12"/>
      <c r="F107" s="12"/>
      <c r="G107" s="12"/>
    </row>
    <row r="108" spans="2:7">
      <c r="B108" s="12"/>
      <c r="C108" s="12"/>
      <c r="D108" s="12"/>
      <c r="E108" s="12"/>
      <c r="F108" s="12"/>
      <c r="G108" s="12"/>
    </row>
    <row r="109" spans="2:7">
      <c r="B109" s="12"/>
      <c r="C109" s="12"/>
      <c r="D109" s="12"/>
      <c r="E109" s="12"/>
      <c r="F109" s="12"/>
      <c r="G109" s="12"/>
    </row>
    <row r="110" spans="2:7">
      <c r="B110" s="12"/>
      <c r="C110" s="12"/>
      <c r="D110" s="12"/>
      <c r="E110" s="12"/>
      <c r="F110" s="12"/>
      <c r="G110" s="12"/>
    </row>
    <row r="111" spans="2:7">
      <c r="B111" s="12"/>
      <c r="C111" s="12"/>
      <c r="D111" s="12"/>
      <c r="E111" s="12"/>
      <c r="F111" s="12"/>
      <c r="G111" s="12"/>
    </row>
    <row r="112" spans="2:7">
      <c r="B112" s="12"/>
      <c r="C112" s="12"/>
      <c r="D112" s="12"/>
      <c r="E112" s="12"/>
      <c r="F112" s="12"/>
      <c r="G112" s="12"/>
    </row>
    <row r="113" spans="2:7">
      <c r="B113" s="12"/>
      <c r="C113" s="12"/>
      <c r="D113" s="12"/>
      <c r="E113" s="12"/>
      <c r="F113" s="12"/>
      <c r="G113" s="12"/>
    </row>
    <row r="114" spans="2:7">
      <c r="B114" s="12"/>
      <c r="C114" s="12"/>
      <c r="D114" s="12"/>
      <c r="E114" s="12"/>
      <c r="F114" s="12"/>
      <c r="G114" s="12"/>
    </row>
    <row r="115" spans="2:7">
      <c r="B115" s="12"/>
      <c r="C115" s="12"/>
      <c r="D115" s="12"/>
      <c r="E115" s="12"/>
      <c r="F115" s="12"/>
      <c r="G115" s="12"/>
    </row>
    <row r="116" spans="2:7">
      <c r="B116" s="12"/>
      <c r="C116" s="12"/>
      <c r="D116" s="12"/>
      <c r="E116" s="12"/>
      <c r="F116" s="12"/>
      <c r="G116" s="12"/>
    </row>
  </sheetData>
  <mergeCells count="4">
    <mergeCell ref="A1:G1"/>
    <mergeCell ref="A2:G2"/>
    <mergeCell ref="F3:G3"/>
    <mergeCell ref="F4:G4"/>
  </mergeCells>
  <phoneticPr fontId="6" type="noConversion"/>
  <printOptions horizontalCentered="1" gridLinesSet="0"/>
  <pageMargins left="0.47244094488188981" right="0.15748031496062992" top="0.55000000000000004" bottom="0.86614173228346458" header="1.1811023622047245" footer="0.55118110236220474"/>
  <pageSetup paperSize="9" scale="97" orientation="portrait" r:id="rId1"/>
  <headerFooter alignWithMargins="0">
    <oddHeader>&amp;R第&amp;P頁/共&amp;N頁</oddHeader>
    <oddFooter>&amp;L編製 :                                                經辦 :                                               課長 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view="pageBreakPreview" topLeftCell="A63" zoomScaleSheetLayoutView="100" workbookViewId="0">
      <selection activeCell="B219" sqref="B219"/>
    </sheetView>
  </sheetViews>
  <sheetFormatPr defaultColWidth="9" defaultRowHeight="18.95" customHeight="1"/>
  <cols>
    <col min="1" max="2" width="9" style="32"/>
    <col min="3" max="3" width="21.5" style="32" customWidth="1"/>
    <col min="4" max="4" width="5.125" style="32" customWidth="1"/>
    <col min="5" max="5" width="10.625" style="41" customWidth="1"/>
    <col min="6" max="7" width="12.625" style="39" customWidth="1"/>
    <col min="8" max="9" width="5.125" style="32" customWidth="1"/>
    <col min="10" max="16384" width="9" style="32"/>
  </cols>
  <sheetData>
    <row r="1" spans="1:9" ht="26.25" customHeight="1">
      <c r="A1" s="535" t="s">
        <v>258</v>
      </c>
      <c r="B1" s="536"/>
      <c r="C1" s="536"/>
      <c r="D1" s="536"/>
      <c r="E1" s="536"/>
      <c r="F1" s="536"/>
      <c r="G1" s="536"/>
      <c r="H1" s="536"/>
      <c r="I1" s="536"/>
    </row>
    <row r="2" spans="1:9" ht="26.25" customHeight="1">
      <c r="A2" s="537" t="s">
        <v>139</v>
      </c>
      <c r="B2" s="537"/>
      <c r="C2" s="537"/>
      <c r="D2" s="537"/>
      <c r="E2" s="537"/>
      <c r="F2" s="537"/>
      <c r="G2" s="537"/>
      <c r="H2" s="537"/>
      <c r="I2" s="537"/>
    </row>
    <row r="3" spans="1:9" ht="21.75" customHeight="1">
      <c r="A3" s="33" t="s">
        <v>140</v>
      </c>
      <c r="B3" s="538" t="str">
        <f>資料庫!B2</f>
        <v>臺中市七層大樓外牆窗台整修工程</v>
      </c>
      <c r="C3" s="413"/>
      <c r="D3" s="413"/>
      <c r="E3" s="413"/>
      <c r="F3" s="413"/>
      <c r="G3" s="413"/>
      <c r="H3" s="413"/>
      <c r="I3" s="413"/>
    </row>
    <row r="4" spans="1:9" ht="21.75" customHeight="1" thickBot="1">
      <c r="A4" s="34" t="s">
        <v>141</v>
      </c>
      <c r="B4" s="539" t="str">
        <f>資料庫!B5</f>
        <v>臺中市</v>
      </c>
      <c r="C4" s="539"/>
      <c r="D4" s="539"/>
      <c r="E4" s="539"/>
      <c r="F4" s="540"/>
      <c r="G4" s="540"/>
      <c r="H4" s="540"/>
      <c r="I4" s="540"/>
    </row>
    <row r="5" spans="1:9" s="36" customFormat="1" ht="38.1" customHeight="1">
      <c r="A5" s="257" t="s">
        <v>142</v>
      </c>
      <c r="B5" s="258" t="s">
        <v>38</v>
      </c>
      <c r="C5" s="303" t="s">
        <v>215</v>
      </c>
      <c r="D5" s="510" t="s">
        <v>303</v>
      </c>
      <c r="E5" s="500"/>
      <c r="F5" s="500"/>
      <c r="G5" s="500"/>
      <c r="H5" s="224" t="s">
        <v>138</v>
      </c>
      <c r="I5" s="380" t="e">
        <f>#REF!</f>
        <v>#REF!</v>
      </c>
    </row>
    <row r="6" spans="1:9" s="36" customFormat="1" ht="18.95" customHeight="1">
      <c r="A6" s="433" t="s">
        <v>144</v>
      </c>
      <c r="B6" s="433"/>
      <c r="C6" s="433"/>
      <c r="D6" s="380" t="s">
        <v>211</v>
      </c>
      <c r="E6" s="175" t="s">
        <v>212</v>
      </c>
      <c r="F6" s="176" t="s">
        <v>213</v>
      </c>
      <c r="G6" s="176" t="s">
        <v>214</v>
      </c>
      <c r="H6" s="541" t="s">
        <v>102</v>
      </c>
      <c r="I6" s="541"/>
    </row>
    <row r="7" spans="1:9" s="36" customFormat="1" ht="18.95" customHeight="1">
      <c r="A7" s="515" t="s">
        <v>167</v>
      </c>
      <c r="B7" s="516"/>
      <c r="C7" s="517"/>
      <c r="D7" s="228" t="s">
        <v>168</v>
      </c>
      <c r="E7" s="227">
        <v>1.6</v>
      </c>
      <c r="F7" s="230"/>
      <c r="G7" s="230"/>
      <c r="H7" s="503"/>
      <c r="I7" s="504"/>
    </row>
    <row r="8" spans="1:9" s="36" customFormat="1" ht="18.95" customHeight="1">
      <c r="A8" s="515" t="s">
        <v>306</v>
      </c>
      <c r="B8" s="516"/>
      <c r="C8" s="517"/>
      <c r="D8" s="228" t="s">
        <v>168</v>
      </c>
      <c r="E8" s="227">
        <v>1.6</v>
      </c>
      <c r="F8" s="230"/>
      <c r="G8" s="230"/>
      <c r="H8" s="503"/>
      <c r="I8" s="504"/>
    </row>
    <row r="9" spans="1:9" s="36" customFormat="1" ht="18.95" customHeight="1">
      <c r="A9" s="383" t="s">
        <v>302</v>
      </c>
      <c r="B9" s="384"/>
      <c r="C9" s="304"/>
      <c r="D9" s="380" t="s">
        <v>160</v>
      </c>
      <c r="E9" s="227">
        <v>1</v>
      </c>
      <c r="F9" s="230"/>
      <c r="G9" s="230"/>
      <c r="H9" s="433"/>
      <c r="I9" s="433"/>
    </row>
    <row r="10" spans="1:9" s="36" customFormat="1" ht="18.95" customHeight="1">
      <c r="A10" s="383" t="s">
        <v>204</v>
      </c>
      <c r="B10" s="384"/>
      <c r="C10" s="304"/>
      <c r="D10" s="380" t="s">
        <v>160</v>
      </c>
      <c r="E10" s="227">
        <v>1</v>
      </c>
      <c r="F10" s="230"/>
      <c r="G10" s="230"/>
      <c r="H10" s="433"/>
      <c r="I10" s="433"/>
    </row>
    <row r="11" spans="1:9" s="36" customFormat="1" ht="18.95" customHeight="1">
      <c r="A11" s="368" t="s">
        <v>304</v>
      </c>
      <c r="B11" s="369"/>
      <c r="C11" s="370"/>
      <c r="D11" s="380" t="s">
        <v>160</v>
      </c>
      <c r="E11" s="227">
        <v>1</v>
      </c>
      <c r="F11" s="230"/>
      <c r="G11" s="230"/>
      <c r="H11" s="433"/>
      <c r="I11" s="433"/>
    </row>
    <row r="12" spans="1:9" s="36" customFormat="1" ht="18.95" customHeight="1">
      <c r="A12" s="484"/>
      <c r="B12" s="485"/>
      <c r="C12" s="527"/>
      <c r="D12" s="229"/>
      <c r="E12" s="227"/>
      <c r="F12" s="230"/>
      <c r="G12" s="230"/>
      <c r="H12" s="433"/>
      <c r="I12" s="433"/>
    </row>
    <row r="13" spans="1:9" s="36" customFormat="1" ht="18.95" customHeight="1">
      <c r="A13" s="484"/>
      <c r="B13" s="485"/>
      <c r="C13" s="527"/>
      <c r="D13" s="229"/>
      <c r="E13" s="227"/>
      <c r="F13" s="230"/>
      <c r="G13" s="230"/>
      <c r="H13" s="433"/>
      <c r="I13" s="433"/>
    </row>
    <row r="14" spans="1:9" s="36" customFormat="1" ht="18.95" customHeight="1">
      <c r="A14" s="469" t="s">
        <v>149</v>
      </c>
      <c r="B14" s="468"/>
      <c r="C14" s="463"/>
      <c r="D14" s="229"/>
      <c r="E14" s="227"/>
      <c r="F14" s="230"/>
      <c r="G14" s="290"/>
      <c r="H14" s="433"/>
      <c r="I14" s="433"/>
    </row>
    <row r="15" spans="1:9" s="36" customFormat="1" ht="18.95" customHeight="1">
      <c r="A15" s="484"/>
      <c r="B15" s="485"/>
      <c r="C15" s="527"/>
      <c r="D15" s="229"/>
      <c r="E15" s="227"/>
      <c r="F15" s="230"/>
      <c r="G15" s="230"/>
      <c r="H15" s="433"/>
      <c r="I15" s="433"/>
    </row>
    <row r="16" spans="1:9" s="36" customFormat="1" ht="18.95" customHeight="1">
      <c r="A16" s="484"/>
      <c r="B16" s="485"/>
      <c r="C16" s="527"/>
      <c r="D16" s="229"/>
      <c r="E16" s="227"/>
      <c r="F16" s="230"/>
      <c r="G16" s="230"/>
      <c r="H16" s="433"/>
      <c r="I16" s="433"/>
    </row>
    <row r="17" spans="1:9" s="36" customFormat="1" ht="18.95" customHeight="1">
      <c r="A17" s="524"/>
      <c r="B17" s="525"/>
      <c r="C17" s="526"/>
      <c r="D17" s="229"/>
      <c r="E17" s="227"/>
      <c r="F17" s="230"/>
      <c r="G17" s="230"/>
      <c r="H17" s="433"/>
      <c r="I17" s="433"/>
    </row>
    <row r="18" spans="1:9" s="36" customFormat="1" ht="18.95" customHeight="1">
      <c r="A18" s="524"/>
      <c r="B18" s="525"/>
      <c r="C18" s="526"/>
      <c r="D18" s="229"/>
      <c r="E18" s="227"/>
      <c r="F18" s="230"/>
      <c r="G18" s="230"/>
      <c r="H18" s="433"/>
      <c r="I18" s="433"/>
    </row>
    <row r="19" spans="1:9" s="36" customFormat="1" ht="18.95" customHeight="1">
      <c r="A19" s="469"/>
      <c r="B19" s="468"/>
      <c r="C19" s="463"/>
      <c r="D19" s="229"/>
      <c r="E19" s="227"/>
      <c r="F19" s="230"/>
      <c r="G19" s="290"/>
      <c r="H19" s="433"/>
      <c r="I19" s="433"/>
    </row>
    <row r="20" spans="1:9" s="36" customFormat="1" ht="18.95" customHeight="1">
      <c r="A20" s="528"/>
      <c r="B20" s="528"/>
      <c r="C20" s="528"/>
      <c r="D20" s="386"/>
      <c r="E20" s="276"/>
      <c r="F20" s="282"/>
      <c r="G20" s="289"/>
      <c r="H20" s="433"/>
      <c r="I20" s="433"/>
    </row>
    <row r="21" spans="1:9" s="36" customFormat="1" ht="18.95" customHeight="1">
      <c r="A21" s="469" t="s">
        <v>150</v>
      </c>
      <c r="B21" s="519"/>
      <c r="C21" s="520"/>
      <c r="D21" s="280" t="s">
        <v>209</v>
      </c>
      <c r="E21" s="279" t="e">
        <f>I5</f>
        <v>#REF!</v>
      </c>
      <c r="F21" s="294" t="s">
        <v>241</v>
      </c>
      <c r="G21" s="289">
        <f>G14</f>
        <v>0</v>
      </c>
      <c r="H21" s="433"/>
      <c r="I21" s="433"/>
    </row>
    <row r="22" spans="1:9" ht="38.1" customHeight="1">
      <c r="A22" s="257" t="s">
        <v>142</v>
      </c>
      <c r="B22" s="258" t="s">
        <v>39</v>
      </c>
      <c r="C22" s="303" t="s">
        <v>215</v>
      </c>
      <c r="D22" s="487" t="s">
        <v>305</v>
      </c>
      <c r="E22" s="488"/>
      <c r="F22" s="488"/>
      <c r="G22" s="489"/>
      <c r="H22" s="257" t="s">
        <v>138</v>
      </c>
      <c r="I22" s="159" t="e">
        <f>#REF!</f>
        <v>#REF!</v>
      </c>
    </row>
    <row r="23" spans="1:9" ht="18.95" customHeight="1">
      <c r="A23" s="433" t="s">
        <v>144</v>
      </c>
      <c r="B23" s="433"/>
      <c r="C23" s="433"/>
      <c r="D23" s="380" t="s">
        <v>211</v>
      </c>
      <c r="E23" s="175" t="s">
        <v>212</v>
      </c>
      <c r="F23" s="176" t="s">
        <v>213</v>
      </c>
      <c r="G23" s="176" t="s">
        <v>214</v>
      </c>
      <c r="H23" s="514" t="s">
        <v>48</v>
      </c>
      <c r="I23" s="514"/>
    </row>
    <row r="24" spans="1:9" ht="26.25" customHeight="1">
      <c r="A24" s="515" t="s">
        <v>167</v>
      </c>
      <c r="B24" s="516"/>
      <c r="C24" s="517"/>
      <c r="D24" s="228" t="s">
        <v>168</v>
      </c>
      <c r="E24" s="227">
        <v>0.3</v>
      </c>
      <c r="F24" s="230"/>
      <c r="G24" s="230"/>
      <c r="H24" s="503"/>
      <c r="I24" s="504"/>
    </row>
    <row r="25" spans="1:9" ht="18.95" customHeight="1">
      <c r="A25" s="515" t="s">
        <v>308</v>
      </c>
      <c r="B25" s="516"/>
      <c r="C25" s="517"/>
      <c r="D25" s="228" t="s">
        <v>168</v>
      </c>
      <c r="E25" s="227">
        <v>0.35</v>
      </c>
      <c r="F25" s="230"/>
      <c r="G25" s="230"/>
      <c r="H25" s="503"/>
      <c r="I25" s="504"/>
    </row>
    <row r="26" spans="1:9" ht="18.95" customHeight="1">
      <c r="A26" s="383" t="s">
        <v>309</v>
      </c>
      <c r="B26" s="384"/>
      <c r="C26" s="304"/>
      <c r="D26" s="380" t="s">
        <v>310</v>
      </c>
      <c r="E26" s="227">
        <v>1</v>
      </c>
      <c r="F26" s="230"/>
      <c r="G26" s="230"/>
      <c r="H26" s="433"/>
      <c r="I26" s="433"/>
    </row>
    <row r="27" spans="1:9" ht="18.95" customHeight="1">
      <c r="A27" s="383" t="s">
        <v>204</v>
      </c>
      <c r="B27" s="384"/>
      <c r="C27" s="304"/>
      <c r="D27" s="380" t="s">
        <v>160</v>
      </c>
      <c r="E27" s="227">
        <v>1</v>
      </c>
      <c r="F27" s="230"/>
      <c r="G27" s="230"/>
      <c r="H27" s="433"/>
      <c r="I27" s="433"/>
    </row>
    <row r="28" spans="1:9" ht="18.95" customHeight="1">
      <c r="A28" s="368" t="s">
        <v>307</v>
      </c>
      <c r="B28" s="369"/>
      <c r="C28" s="370"/>
      <c r="D28" s="380" t="s">
        <v>160</v>
      </c>
      <c r="E28" s="227">
        <v>1</v>
      </c>
      <c r="F28" s="230"/>
      <c r="G28" s="230"/>
      <c r="H28" s="433"/>
      <c r="I28" s="433"/>
    </row>
    <row r="29" spans="1:9" ht="18.95" customHeight="1">
      <c r="A29" s="484" t="s">
        <v>311</v>
      </c>
      <c r="B29" s="485"/>
      <c r="C29" s="486"/>
      <c r="D29" s="380" t="s">
        <v>160</v>
      </c>
      <c r="E29" s="231">
        <v>1</v>
      </c>
      <c r="F29" s="231"/>
      <c r="G29" s="177"/>
      <c r="H29" s="433"/>
      <c r="I29" s="433"/>
    </row>
    <row r="30" spans="1:9" ht="18.95" customHeight="1">
      <c r="A30" s="484"/>
      <c r="B30" s="485"/>
      <c r="C30" s="527"/>
      <c r="D30" s="229"/>
      <c r="E30" s="227"/>
      <c r="F30" s="230"/>
      <c r="G30" s="230"/>
      <c r="H30" s="437"/>
      <c r="I30" s="438"/>
    </row>
    <row r="31" spans="1:9" ht="18.95" customHeight="1">
      <c r="A31" s="484"/>
      <c r="B31" s="485"/>
      <c r="C31" s="527"/>
      <c r="D31" s="229"/>
      <c r="E31" s="227"/>
      <c r="F31" s="230"/>
      <c r="G31" s="230"/>
      <c r="H31" s="433"/>
      <c r="I31" s="433"/>
    </row>
    <row r="32" spans="1:9" ht="18.95" customHeight="1">
      <c r="A32" s="484"/>
      <c r="B32" s="485"/>
      <c r="C32" s="527"/>
      <c r="D32" s="229"/>
      <c r="E32" s="227"/>
      <c r="F32" s="230"/>
      <c r="G32" s="230"/>
      <c r="H32" s="437"/>
      <c r="I32" s="438"/>
    </row>
    <row r="33" spans="1:9" ht="18.95" customHeight="1">
      <c r="A33" s="469" t="s">
        <v>149</v>
      </c>
      <c r="B33" s="468"/>
      <c r="C33" s="463"/>
      <c r="D33" s="229"/>
      <c r="E33" s="227"/>
      <c r="F33" s="230"/>
      <c r="G33" s="289"/>
      <c r="H33" s="433"/>
      <c r="I33" s="433"/>
    </row>
    <row r="34" spans="1:9" ht="18.95" customHeight="1">
      <c r="A34" s="484"/>
      <c r="B34" s="485"/>
      <c r="C34" s="527"/>
      <c r="D34" s="229"/>
      <c r="E34" s="227"/>
      <c r="F34" s="230"/>
      <c r="G34" s="235"/>
      <c r="H34" s="433"/>
      <c r="I34" s="433"/>
    </row>
    <row r="35" spans="1:9" ht="18.95" customHeight="1">
      <c r="A35" s="524"/>
      <c r="B35" s="525"/>
      <c r="C35" s="526"/>
      <c r="D35" s="229"/>
      <c r="E35" s="227"/>
      <c r="F35" s="230"/>
      <c r="G35" s="235"/>
      <c r="H35" s="433"/>
      <c r="I35" s="433"/>
    </row>
    <row r="36" spans="1:9" ht="18.95" customHeight="1">
      <c r="A36" s="524"/>
      <c r="B36" s="525"/>
      <c r="C36" s="526"/>
      <c r="D36" s="229"/>
      <c r="E36" s="227"/>
      <c r="F36" s="230"/>
      <c r="G36" s="235"/>
      <c r="H36" s="433"/>
      <c r="I36" s="433"/>
    </row>
    <row r="37" spans="1:9" ht="18.95" customHeight="1">
      <c r="A37" s="469"/>
      <c r="B37" s="468"/>
      <c r="C37" s="463"/>
      <c r="D37" s="229"/>
      <c r="E37" s="227"/>
      <c r="F37" s="230"/>
      <c r="G37" s="289"/>
      <c r="H37" s="433"/>
      <c r="I37" s="433"/>
    </row>
    <row r="38" spans="1:9" s="35" customFormat="1" ht="20.25" customHeight="1">
      <c r="A38" s="469" t="s">
        <v>150</v>
      </c>
      <c r="B38" s="468"/>
      <c r="C38" s="463"/>
      <c r="D38" s="280" t="s">
        <v>209</v>
      </c>
      <c r="E38" s="279" t="e">
        <f>I22</f>
        <v>#REF!</v>
      </c>
      <c r="F38" s="294" t="s">
        <v>241</v>
      </c>
      <c r="G38" s="289">
        <f>G33</f>
        <v>0</v>
      </c>
      <c r="H38" s="433"/>
      <c r="I38" s="433"/>
    </row>
    <row r="39" spans="1:9" s="36" customFormat="1" ht="38.1" customHeight="1">
      <c r="A39" s="257" t="s">
        <v>142</v>
      </c>
      <c r="B39" s="258" t="s">
        <v>40</v>
      </c>
      <c r="C39" s="303" t="s">
        <v>215</v>
      </c>
      <c r="D39" s="510" t="s">
        <v>313</v>
      </c>
      <c r="E39" s="500"/>
      <c r="F39" s="500"/>
      <c r="G39" s="500"/>
      <c r="H39" s="257" t="s">
        <v>138</v>
      </c>
      <c r="I39" s="221" t="e">
        <f>#REF!</f>
        <v>#REF!</v>
      </c>
    </row>
    <row r="40" spans="1:9" s="36" customFormat="1" ht="18.95" customHeight="1">
      <c r="A40" s="433" t="s">
        <v>144</v>
      </c>
      <c r="B40" s="433"/>
      <c r="C40" s="433"/>
      <c r="D40" s="380" t="s">
        <v>211</v>
      </c>
      <c r="E40" s="175" t="s">
        <v>212</v>
      </c>
      <c r="F40" s="176" t="s">
        <v>213</v>
      </c>
      <c r="G40" s="176" t="s">
        <v>214</v>
      </c>
      <c r="H40" s="514" t="s">
        <v>48</v>
      </c>
      <c r="I40" s="514"/>
    </row>
    <row r="41" spans="1:9" s="36" customFormat="1" ht="18.75" customHeight="1">
      <c r="A41" s="515" t="s">
        <v>167</v>
      </c>
      <c r="B41" s="516"/>
      <c r="C41" s="517"/>
      <c r="D41" s="228" t="s">
        <v>168</v>
      </c>
      <c r="E41" s="227">
        <v>0.31</v>
      </c>
      <c r="F41" s="230"/>
      <c r="G41" s="230"/>
      <c r="H41" s="503"/>
      <c r="I41" s="504"/>
    </row>
    <row r="42" spans="1:9" s="36" customFormat="1" ht="18.95" customHeight="1">
      <c r="A42" s="373" t="s">
        <v>151</v>
      </c>
      <c r="B42" s="374"/>
      <c r="C42" s="306"/>
      <c r="D42" s="281" t="s">
        <v>210</v>
      </c>
      <c r="E42" s="227">
        <v>1</v>
      </c>
      <c r="F42" s="291"/>
      <c r="G42" s="290"/>
      <c r="H42" s="503"/>
      <c r="I42" s="504"/>
    </row>
    <row r="43" spans="1:9" s="36" customFormat="1" ht="18.95" customHeight="1">
      <c r="A43" s="511"/>
      <c r="B43" s="518"/>
      <c r="C43" s="509"/>
      <c r="D43" s="159"/>
      <c r="E43" s="227"/>
      <c r="F43" s="291"/>
      <c r="G43" s="290"/>
      <c r="H43" s="433"/>
      <c r="I43" s="433"/>
    </row>
    <row r="44" spans="1:9" s="36" customFormat="1" ht="18.95" customHeight="1">
      <c r="A44" s="368"/>
      <c r="B44" s="382"/>
      <c r="C44" s="305"/>
      <c r="D44" s="228"/>
      <c r="E44" s="227"/>
      <c r="F44" s="291"/>
      <c r="G44" s="290"/>
      <c r="H44" s="433"/>
      <c r="I44" s="433"/>
    </row>
    <row r="45" spans="1:9" s="36" customFormat="1" ht="18.95" customHeight="1">
      <c r="A45" s="373"/>
      <c r="B45" s="374"/>
      <c r="C45" s="306"/>
      <c r="D45" s="281"/>
      <c r="E45" s="227"/>
      <c r="F45" s="291"/>
      <c r="G45" s="290"/>
      <c r="H45" s="433"/>
      <c r="I45" s="433"/>
    </row>
    <row r="46" spans="1:9" s="36" customFormat="1" ht="18.95" customHeight="1">
      <c r="A46" s="373"/>
      <c r="B46" s="374"/>
      <c r="C46" s="306"/>
      <c r="D46" s="281"/>
      <c r="E46" s="227"/>
      <c r="F46" s="291"/>
      <c r="G46" s="290"/>
      <c r="H46" s="433"/>
      <c r="I46" s="433"/>
    </row>
    <row r="47" spans="1:9" s="36" customFormat="1" ht="18.95" customHeight="1">
      <c r="A47" s="465"/>
      <c r="B47" s="466"/>
      <c r="C47" s="467"/>
      <c r="D47" s="281"/>
      <c r="E47" s="226"/>
      <c r="F47" s="290"/>
      <c r="G47" s="290"/>
      <c r="H47" s="437"/>
      <c r="I47" s="438"/>
    </row>
    <row r="48" spans="1:9" s="36" customFormat="1" ht="18.95" customHeight="1">
      <c r="A48" s="465"/>
      <c r="B48" s="466"/>
      <c r="C48" s="467"/>
      <c r="D48" s="281"/>
      <c r="E48" s="277"/>
      <c r="F48" s="290"/>
      <c r="G48" s="223"/>
      <c r="H48" s="433"/>
      <c r="I48" s="433"/>
    </row>
    <row r="49" spans="1:9" s="36" customFormat="1" ht="18.95" customHeight="1">
      <c r="A49" s="469" t="s">
        <v>149</v>
      </c>
      <c r="B49" s="468"/>
      <c r="C49" s="463"/>
      <c r="D49" s="386"/>
      <c r="E49" s="276"/>
      <c r="F49" s="289"/>
      <c r="G49" s="289"/>
      <c r="H49" s="437"/>
      <c r="I49" s="438"/>
    </row>
    <row r="50" spans="1:9" s="36" customFormat="1" ht="18.95" customHeight="1">
      <c r="A50" s="433"/>
      <c r="B50" s="433"/>
      <c r="C50" s="433"/>
      <c r="D50" s="168"/>
      <c r="E50" s="278"/>
      <c r="F50" s="173"/>
      <c r="G50" s="173"/>
      <c r="H50" s="433"/>
      <c r="I50" s="433"/>
    </row>
    <row r="51" spans="1:9" s="36" customFormat="1" ht="18.95" customHeight="1">
      <c r="A51" s="469"/>
      <c r="B51" s="468"/>
      <c r="C51" s="463"/>
      <c r="D51" s="386"/>
      <c r="E51" s="276"/>
      <c r="F51" s="282"/>
      <c r="G51" s="282"/>
      <c r="H51" s="433"/>
      <c r="I51" s="433"/>
    </row>
    <row r="52" spans="1:9" s="36" customFormat="1" ht="18.95" customHeight="1">
      <c r="A52" s="443"/>
      <c r="B52" s="443"/>
      <c r="C52" s="443"/>
      <c r="D52" s="386"/>
      <c r="E52" s="276"/>
      <c r="F52" s="282"/>
      <c r="G52" s="282"/>
      <c r="H52" s="433"/>
      <c r="I52" s="433"/>
    </row>
    <row r="53" spans="1:9" s="36" customFormat="1" ht="18.95" customHeight="1">
      <c r="A53" s="443"/>
      <c r="B53" s="443"/>
      <c r="C53" s="443"/>
      <c r="D53" s="386"/>
      <c r="E53" s="276"/>
      <c r="F53" s="282"/>
      <c r="G53" s="282"/>
      <c r="H53" s="433"/>
      <c r="I53" s="433"/>
    </row>
    <row r="54" spans="1:9" s="36" customFormat="1" ht="18.95" customHeight="1">
      <c r="A54" s="443"/>
      <c r="B54" s="443"/>
      <c r="C54" s="443"/>
      <c r="D54" s="386"/>
      <c r="E54" s="276"/>
      <c r="F54" s="282"/>
      <c r="G54" s="282"/>
      <c r="H54" s="433"/>
      <c r="I54" s="433"/>
    </row>
    <row r="55" spans="1:9" s="36" customFormat="1" ht="18.95" customHeight="1">
      <c r="A55" s="469" t="s">
        <v>150</v>
      </c>
      <c r="B55" s="468"/>
      <c r="C55" s="463"/>
      <c r="D55" s="280" t="s">
        <v>209</v>
      </c>
      <c r="E55" s="279" t="e">
        <f>I39</f>
        <v>#REF!</v>
      </c>
      <c r="F55" s="294" t="s">
        <v>241</v>
      </c>
      <c r="G55" s="289">
        <f>G49</f>
        <v>0</v>
      </c>
      <c r="H55" s="433"/>
      <c r="I55" s="433"/>
    </row>
    <row r="56" spans="1:9" s="36" customFormat="1" ht="38.1" customHeight="1">
      <c r="A56" s="257" t="s">
        <v>142</v>
      </c>
      <c r="B56" s="258" t="s">
        <v>51</v>
      </c>
      <c r="C56" s="303" t="s">
        <v>215</v>
      </c>
      <c r="D56" s="510" t="s">
        <v>315</v>
      </c>
      <c r="E56" s="500"/>
      <c r="F56" s="500"/>
      <c r="G56" s="500"/>
      <c r="H56" s="224" t="s">
        <v>138</v>
      </c>
      <c r="I56" s="222" t="e">
        <f>#REF!</f>
        <v>#REF!</v>
      </c>
    </row>
    <row r="57" spans="1:9" s="36" customFormat="1" ht="18.95" customHeight="1">
      <c r="A57" s="433" t="s">
        <v>144</v>
      </c>
      <c r="B57" s="433"/>
      <c r="C57" s="433"/>
      <c r="D57" s="380" t="s">
        <v>211</v>
      </c>
      <c r="E57" s="175" t="s">
        <v>212</v>
      </c>
      <c r="F57" s="176" t="s">
        <v>213</v>
      </c>
      <c r="G57" s="176" t="s">
        <v>214</v>
      </c>
      <c r="H57" s="514" t="s">
        <v>48</v>
      </c>
      <c r="I57" s="514"/>
    </row>
    <row r="58" spans="1:9" s="36" customFormat="1" ht="18.95" customHeight="1">
      <c r="A58" s="515" t="s">
        <v>167</v>
      </c>
      <c r="B58" s="516"/>
      <c r="C58" s="517"/>
      <c r="D58" s="228" t="s">
        <v>168</v>
      </c>
      <c r="E58" s="227">
        <v>0.45</v>
      </c>
      <c r="F58" s="230"/>
      <c r="G58" s="230"/>
      <c r="H58" s="503"/>
      <c r="I58" s="504"/>
    </row>
    <row r="59" spans="1:9" s="36" customFormat="1" ht="18.95" customHeight="1">
      <c r="A59" s="373" t="s">
        <v>151</v>
      </c>
      <c r="B59" s="374"/>
      <c r="C59" s="306"/>
      <c r="D59" s="281" t="s">
        <v>210</v>
      </c>
      <c r="E59" s="227">
        <v>1</v>
      </c>
      <c r="F59" s="291"/>
      <c r="G59" s="290"/>
      <c r="H59" s="533"/>
      <c r="I59" s="534"/>
    </row>
    <row r="60" spans="1:9" s="36" customFormat="1" ht="18.95" customHeight="1">
      <c r="A60" s="376"/>
      <c r="B60" s="377"/>
      <c r="C60" s="307"/>
      <c r="D60" s="178"/>
      <c r="E60" s="239"/>
      <c r="F60" s="240"/>
      <c r="G60" s="234"/>
      <c r="H60" s="462"/>
      <c r="I60" s="463"/>
    </row>
    <row r="61" spans="1:9" s="36" customFormat="1" ht="18.95" customHeight="1">
      <c r="A61" s="368"/>
      <c r="B61" s="369"/>
      <c r="C61" s="306"/>
      <c r="D61" s="179"/>
      <c r="E61" s="239"/>
      <c r="F61" s="239"/>
      <c r="G61" s="234"/>
      <c r="H61" s="531"/>
      <c r="I61" s="532"/>
    </row>
    <row r="62" spans="1:9" s="36" customFormat="1" ht="18.95" customHeight="1">
      <c r="A62" s="368"/>
      <c r="B62" s="369"/>
      <c r="C62" s="306"/>
      <c r="D62" s="179"/>
      <c r="E62" s="239"/>
      <c r="F62" s="239"/>
      <c r="G62" s="234"/>
      <c r="H62" s="433"/>
      <c r="I62" s="433"/>
    </row>
    <row r="63" spans="1:9" s="36" customFormat="1" ht="18.95" customHeight="1">
      <c r="A63" s="368"/>
      <c r="B63" s="369"/>
      <c r="C63" s="306"/>
      <c r="D63" s="178"/>
      <c r="E63" s="239"/>
      <c r="F63" s="240"/>
      <c r="G63" s="234"/>
      <c r="H63" s="375"/>
      <c r="I63" s="366"/>
    </row>
    <row r="64" spans="1:9" s="36" customFormat="1" ht="18.95" customHeight="1">
      <c r="A64" s="368"/>
      <c r="B64" s="369"/>
      <c r="C64" s="308"/>
      <c r="D64" s="178"/>
      <c r="E64" s="239"/>
      <c r="F64" s="240"/>
      <c r="G64" s="234"/>
      <c r="H64" s="433"/>
      <c r="I64" s="433"/>
    </row>
    <row r="65" spans="1:9" s="36" customFormat="1" ht="18.95" customHeight="1">
      <c r="A65" s="368"/>
      <c r="B65" s="369"/>
      <c r="C65" s="306"/>
      <c r="D65" s="178"/>
      <c r="E65" s="239"/>
      <c r="F65" s="239"/>
      <c r="G65" s="234"/>
      <c r="H65" s="433"/>
      <c r="I65" s="433"/>
    </row>
    <row r="66" spans="1:9" s="36" customFormat="1" ht="18.95" customHeight="1">
      <c r="A66" s="368"/>
      <c r="B66" s="369"/>
      <c r="C66" s="306"/>
      <c r="D66" s="179"/>
      <c r="E66" s="239"/>
      <c r="F66" s="239"/>
      <c r="G66" s="234"/>
      <c r="H66" s="433"/>
      <c r="I66" s="433"/>
    </row>
    <row r="67" spans="1:9" s="36" customFormat="1" ht="18.95" customHeight="1">
      <c r="A67" s="469"/>
      <c r="B67" s="476"/>
      <c r="C67" s="477"/>
      <c r="D67" s="169"/>
      <c r="E67" s="241"/>
      <c r="F67" s="242"/>
      <c r="G67" s="242"/>
      <c r="H67" s="433"/>
      <c r="I67" s="433"/>
    </row>
    <row r="68" spans="1:9" s="36" customFormat="1" ht="18.95" customHeight="1">
      <c r="A68" s="443"/>
      <c r="B68" s="443"/>
      <c r="C68" s="443"/>
      <c r="D68" s="386"/>
      <c r="E68" s="243"/>
      <c r="F68" s="243"/>
      <c r="G68" s="243"/>
      <c r="H68" s="433"/>
      <c r="I68" s="433"/>
    </row>
    <row r="69" spans="1:9" s="36" customFormat="1" ht="18.95" customHeight="1">
      <c r="A69" s="469" t="s">
        <v>149</v>
      </c>
      <c r="B69" s="468"/>
      <c r="C69" s="463"/>
      <c r="D69" s="386"/>
      <c r="E69" s="243"/>
      <c r="F69" s="243"/>
      <c r="G69" s="243"/>
      <c r="H69" s="433"/>
      <c r="I69" s="433"/>
    </row>
    <row r="70" spans="1:9" s="36" customFormat="1" ht="18.95" customHeight="1">
      <c r="A70" s="443"/>
      <c r="B70" s="443"/>
      <c r="C70" s="443"/>
      <c r="D70" s="386"/>
      <c r="E70" s="276"/>
      <c r="F70" s="282"/>
      <c r="G70" s="282"/>
      <c r="H70" s="433"/>
      <c r="I70" s="433"/>
    </row>
    <row r="71" spans="1:9" s="36" customFormat="1" ht="18.95" customHeight="1">
      <c r="A71" s="443"/>
      <c r="B71" s="443"/>
      <c r="C71" s="443"/>
      <c r="D71" s="386"/>
      <c r="E71" s="276"/>
      <c r="F71" s="282"/>
      <c r="G71" s="282"/>
      <c r="H71" s="433"/>
      <c r="I71" s="433"/>
    </row>
    <row r="72" spans="1:9" s="36" customFormat="1" ht="18.95" customHeight="1">
      <c r="A72" s="469" t="s">
        <v>150</v>
      </c>
      <c r="B72" s="519"/>
      <c r="C72" s="520"/>
      <c r="D72" s="280" t="s">
        <v>209</v>
      </c>
      <c r="E72" s="279" t="e">
        <f>I56</f>
        <v>#REF!</v>
      </c>
      <c r="F72" s="294" t="s">
        <v>241</v>
      </c>
      <c r="G72" s="289">
        <f>G69</f>
        <v>0</v>
      </c>
      <c r="H72" s="433"/>
      <c r="I72" s="433"/>
    </row>
    <row r="73" spans="1:9" s="36" customFormat="1" ht="38.1" customHeight="1">
      <c r="A73" s="257" t="s">
        <v>142</v>
      </c>
      <c r="B73" s="258" t="s">
        <v>50</v>
      </c>
      <c r="C73" s="303" t="s">
        <v>215</v>
      </c>
      <c r="D73" s="510" t="s">
        <v>317</v>
      </c>
      <c r="E73" s="500"/>
      <c r="F73" s="500"/>
      <c r="G73" s="500"/>
      <c r="H73" s="257" t="s">
        <v>138</v>
      </c>
      <c r="I73" s="222" t="e">
        <f>#REF!</f>
        <v>#REF!</v>
      </c>
    </row>
    <row r="74" spans="1:9" s="36" customFormat="1" ht="18.95" customHeight="1">
      <c r="A74" s="433" t="s">
        <v>144</v>
      </c>
      <c r="B74" s="433"/>
      <c r="C74" s="433"/>
      <c r="D74" s="380" t="s">
        <v>211</v>
      </c>
      <c r="E74" s="175" t="s">
        <v>212</v>
      </c>
      <c r="F74" s="176" t="s">
        <v>213</v>
      </c>
      <c r="G74" s="176" t="s">
        <v>214</v>
      </c>
      <c r="H74" s="514" t="s">
        <v>48</v>
      </c>
      <c r="I74" s="514"/>
    </row>
    <row r="75" spans="1:9" s="36" customFormat="1" ht="18.95" customHeight="1">
      <c r="A75" s="452" t="s">
        <v>318</v>
      </c>
      <c r="B75" s="502"/>
      <c r="C75" s="502"/>
      <c r="D75" s="170" t="s">
        <v>160</v>
      </c>
      <c r="E75" s="227">
        <v>1</v>
      </c>
      <c r="F75" s="291"/>
      <c r="G75" s="290"/>
      <c r="H75" s="503"/>
      <c r="I75" s="504"/>
    </row>
    <row r="76" spans="1:9" s="36" customFormat="1" ht="18.95" customHeight="1">
      <c r="A76" s="511" t="s">
        <v>320</v>
      </c>
      <c r="B76" s="518"/>
      <c r="C76" s="509"/>
      <c r="D76" s="159" t="s">
        <v>159</v>
      </c>
      <c r="E76" s="227">
        <v>0.12</v>
      </c>
      <c r="F76" s="291"/>
      <c r="G76" s="290"/>
      <c r="H76" s="522"/>
      <c r="I76" s="523"/>
    </row>
    <row r="77" spans="1:9" s="36" customFormat="1" ht="18.95" customHeight="1">
      <c r="A77" s="368" t="s">
        <v>319</v>
      </c>
      <c r="B77" s="382"/>
      <c r="C77" s="305"/>
      <c r="D77" s="228" t="s">
        <v>168</v>
      </c>
      <c r="E77" s="227">
        <v>0.05</v>
      </c>
      <c r="F77" s="291"/>
      <c r="G77" s="290"/>
      <c r="H77" s="475"/>
      <c r="I77" s="521"/>
    </row>
    <row r="78" spans="1:9" s="36" customFormat="1" ht="18.95" customHeight="1">
      <c r="A78" s="368" t="s">
        <v>242</v>
      </c>
      <c r="B78" s="382"/>
      <c r="C78" s="305"/>
      <c r="D78" s="228" t="s">
        <v>168</v>
      </c>
      <c r="E78" s="227">
        <v>0.05</v>
      </c>
      <c r="F78" s="291"/>
      <c r="G78" s="290"/>
      <c r="H78" s="475"/>
      <c r="I78" s="521"/>
    </row>
    <row r="79" spans="1:9" s="36" customFormat="1" ht="18.95" customHeight="1">
      <c r="A79" s="368" t="s">
        <v>166</v>
      </c>
      <c r="B79" s="369"/>
      <c r="C79" s="370"/>
      <c r="D79" s="170" t="s">
        <v>160</v>
      </c>
      <c r="E79" s="227">
        <v>1</v>
      </c>
      <c r="F79" s="232"/>
      <c r="G79" s="290"/>
      <c r="H79" s="433"/>
      <c r="I79" s="433"/>
    </row>
    <row r="80" spans="1:9" s="36" customFormat="1" ht="18.95" customHeight="1">
      <c r="A80" s="511"/>
      <c r="B80" s="518"/>
      <c r="C80" s="509"/>
      <c r="D80" s="159"/>
      <c r="E80" s="227"/>
      <c r="F80" s="291"/>
      <c r="G80" s="290"/>
      <c r="H80" s="433"/>
      <c r="I80" s="433"/>
    </row>
    <row r="81" spans="1:9" s="36" customFormat="1" ht="18.95" customHeight="1">
      <c r="A81" s="368"/>
      <c r="B81" s="382"/>
      <c r="C81" s="305"/>
      <c r="D81" s="228"/>
      <c r="E81" s="227"/>
      <c r="F81" s="291"/>
      <c r="G81" s="290"/>
      <c r="H81" s="433"/>
      <c r="I81" s="433"/>
    </row>
    <row r="82" spans="1:9" s="36" customFormat="1" ht="18.95" customHeight="1">
      <c r="A82" s="484"/>
      <c r="B82" s="485"/>
      <c r="C82" s="486"/>
      <c r="D82" s="159"/>
      <c r="E82" s="227"/>
      <c r="F82" s="232"/>
      <c r="G82" s="290"/>
      <c r="H82" s="475"/>
      <c r="I82" s="521"/>
    </row>
    <row r="83" spans="1:9" s="36" customFormat="1" ht="18.95" customHeight="1">
      <c r="A83" s="484"/>
      <c r="B83" s="485"/>
      <c r="C83" s="486"/>
      <c r="D83" s="170"/>
      <c r="E83" s="227"/>
      <c r="F83" s="232"/>
      <c r="G83" s="290"/>
      <c r="H83" s="433"/>
      <c r="I83" s="433"/>
    </row>
    <row r="84" spans="1:9" s="36" customFormat="1" ht="18.95" customHeight="1">
      <c r="A84" s="469"/>
      <c r="B84" s="476"/>
      <c r="C84" s="477"/>
      <c r="D84" s="169"/>
      <c r="E84" s="226"/>
      <c r="F84" s="291"/>
      <c r="G84" s="291"/>
      <c r="H84" s="433"/>
      <c r="I84" s="433"/>
    </row>
    <row r="85" spans="1:9" s="36" customFormat="1" ht="18.95" customHeight="1">
      <c r="A85" s="443"/>
      <c r="B85" s="443"/>
      <c r="C85" s="443"/>
      <c r="D85" s="386"/>
      <c r="E85" s="276"/>
      <c r="F85" s="289"/>
      <c r="G85" s="289"/>
      <c r="H85" s="371"/>
      <c r="I85" s="372"/>
    </row>
    <row r="86" spans="1:9" s="36" customFormat="1" ht="18.95" customHeight="1">
      <c r="A86" s="469" t="s">
        <v>149</v>
      </c>
      <c r="B86" s="468"/>
      <c r="C86" s="463"/>
      <c r="D86" s="386"/>
      <c r="E86" s="276"/>
      <c r="F86" s="289"/>
      <c r="G86" s="289"/>
      <c r="H86" s="433"/>
      <c r="I86" s="433"/>
    </row>
    <row r="87" spans="1:9" s="36" customFormat="1" ht="18.95" customHeight="1">
      <c r="A87" s="443"/>
      <c r="B87" s="443"/>
      <c r="C87" s="443"/>
      <c r="D87" s="386"/>
      <c r="E87" s="276"/>
      <c r="F87" s="282"/>
      <c r="G87" s="282"/>
      <c r="H87" s="433"/>
      <c r="I87" s="433"/>
    </row>
    <row r="88" spans="1:9" s="36" customFormat="1" ht="18.95" customHeight="1">
      <c r="A88" s="443"/>
      <c r="B88" s="443"/>
      <c r="C88" s="443"/>
      <c r="D88" s="386"/>
      <c r="E88" s="276"/>
      <c r="F88" s="282"/>
      <c r="G88" s="282"/>
      <c r="H88" s="433"/>
      <c r="I88" s="433"/>
    </row>
    <row r="89" spans="1:9" s="36" customFormat="1" ht="18.95" customHeight="1">
      <c r="A89" s="469" t="s">
        <v>150</v>
      </c>
      <c r="B89" s="468"/>
      <c r="C89" s="463"/>
      <c r="D89" s="280" t="s">
        <v>209</v>
      </c>
      <c r="E89" s="244" t="e">
        <f>I73</f>
        <v>#REF!</v>
      </c>
      <c r="F89" s="294" t="s">
        <v>241</v>
      </c>
      <c r="G89" s="289">
        <f>G86</f>
        <v>0</v>
      </c>
      <c r="H89" s="433"/>
      <c r="I89" s="433"/>
    </row>
    <row r="90" spans="1:9" ht="38.1" customHeight="1">
      <c r="A90" s="257" t="s">
        <v>142</v>
      </c>
      <c r="B90" s="258" t="s">
        <v>41</v>
      </c>
      <c r="C90" s="303" t="s">
        <v>215</v>
      </c>
      <c r="D90" s="510" t="s">
        <v>322</v>
      </c>
      <c r="E90" s="500"/>
      <c r="F90" s="500"/>
      <c r="G90" s="500"/>
      <c r="H90" s="257" t="s">
        <v>138</v>
      </c>
      <c r="I90" s="220" t="e">
        <f>#REF!</f>
        <v>#REF!</v>
      </c>
    </row>
    <row r="91" spans="1:9" ht="18.95" customHeight="1">
      <c r="A91" s="433" t="s">
        <v>144</v>
      </c>
      <c r="B91" s="433"/>
      <c r="C91" s="433"/>
      <c r="D91" s="380" t="s">
        <v>211</v>
      </c>
      <c r="E91" s="175" t="s">
        <v>212</v>
      </c>
      <c r="F91" s="176" t="s">
        <v>213</v>
      </c>
      <c r="G91" s="176" t="s">
        <v>214</v>
      </c>
      <c r="H91" s="514" t="s">
        <v>48</v>
      </c>
      <c r="I91" s="514"/>
    </row>
    <row r="92" spans="1:9" ht="18.95" customHeight="1">
      <c r="A92" s="452" t="s">
        <v>318</v>
      </c>
      <c r="B92" s="502"/>
      <c r="C92" s="502"/>
      <c r="D92" s="170" t="s">
        <v>160</v>
      </c>
      <c r="E92" s="227">
        <v>1</v>
      </c>
      <c r="F92" s="291"/>
      <c r="G92" s="290"/>
      <c r="H92" s="503"/>
      <c r="I92" s="504"/>
    </row>
    <row r="93" spans="1:9" ht="18.95" customHeight="1">
      <c r="A93" s="511" t="s">
        <v>320</v>
      </c>
      <c r="B93" s="518"/>
      <c r="C93" s="509"/>
      <c r="D93" s="159" t="s">
        <v>159</v>
      </c>
      <c r="E93" s="227">
        <v>0.6</v>
      </c>
      <c r="F93" s="291"/>
      <c r="G93" s="290"/>
      <c r="H93" s="529"/>
      <c r="I93" s="530"/>
    </row>
    <row r="94" spans="1:9" ht="18.95" customHeight="1">
      <c r="A94" s="368" t="s">
        <v>319</v>
      </c>
      <c r="B94" s="382"/>
      <c r="C94" s="305"/>
      <c r="D94" s="228" t="s">
        <v>168</v>
      </c>
      <c r="E94" s="227">
        <v>0.15</v>
      </c>
      <c r="F94" s="291"/>
      <c r="G94" s="290"/>
      <c r="H94" s="428"/>
      <c r="I94" s="429"/>
    </row>
    <row r="95" spans="1:9" ht="18.95" customHeight="1">
      <c r="A95" s="368" t="s">
        <v>242</v>
      </c>
      <c r="B95" s="382"/>
      <c r="C95" s="305"/>
      <c r="D95" s="228" t="s">
        <v>168</v>
      </c>
      <c r="E95" s="227">
        <v>0.18</v>
      </c>
      <c r="F95" s="291"/>
      <c r="G95" s="290"/>
      <c r="H95" s="433"/>
      <c r="I95" s="433"/>
    </row>
    <row r="96" spans="1:9" ht="18.95" customHeight="1">
      <c r="A96" s="368" t="s">
        <v>166</v>
      </c>
      <c r="B96" s="369"/>
      <c r="C96" s="370"/>
      <c r="D96" s="170" t="s">
        <v>160</v>
      </c>
      <c r="E96" s="227">
        <v>1</v>
      </c>
      <c r="F96" s="232"/>
      <c r="G96" s="290"/>
      <c r="H96" s="433"/>
      <c r="I96" s="433"/>
    </row>
    <row r="97" spans="1:9" ht="18.95" customHeight="1">
      <c r="A97" s="368"/>
      <c r="B97" s="369"/>
      <c r="C97" s="306"/>
      <c r="D97" s="170"/>
      <c r="E97" s="227"/>
      <c r="F97" s="232"/>
      <c r="G97" s="299"/>
      <c r="H97" s="433"/>
      <c r="I97" s="433"/>
    </row>
    <row r="98" spans="1:9" ht="18.95" customHeight="1">
      <c r="A98" s="465"/>
      <c r="B98" s="466"/>
      <c r="C98" s="467"/>
      <c r="D98" s="281"/>
      <c r="E98" s="227"/>
      <c r="F98" s="291"/>
      <c r="G98" s="290"/>
      <c r="H98" s="433"/>
      <c r="I98" s="433"/>
    </row>
    <row r="99" spans="1:9" ht="18.95" customHeight="1">
      <c r="A99" s="373"/>
      <c r="B99" s="381"/>
      <c r="C99" s="309"/>
      <c r="D99" s="281"/>
      <c r="E99" s="166"/>
      <c r="F99" s="291"/>
      <c r="G99" s="290"/>
      <c r="H99" s="437"/>
      <c r="I99" s="438"/>
    </row>
    <row r="100" spans="1:9" ht="18.95" customHeight="1">
      <c r="A100" s="364" t="s">
        <v>149</v>
      </c>
      <c r="B100" s="365"/>
      <c r="C100" s="385"/>
      <c r="D100" s="386"/>
      <c r="E100" s="276"/>
      <c r="F100" s="289"/>
      <c r="G100" s="289"/>
      <c r="H100" s="433"/>
      <c r="I100" s="433"/>
    </row>
    <row r="101" spans="1:9" ht="18.95" customHeight="1">
      <c r="A101" s="364"/>
      <c r="B101" s="365"/>
      <c r="C101" s="385"/>
      <c r="D101" s="386"/>
      <c r="E101" s="276"/>
      <c r="F101" s="289"/>
      <c r="G101" s="289"/>
      <c r="H101" s="375"/>
      <c r="I101" s="366"/>
    </row>
    <row r="102" spans="1:9" ht="18.95" customHeight="1">
      <c r="A102" s="469"/>
      <c r="B102" s="468"/>
      <c r="C102" s="463"/>
      <c r="D102" s="281"/>
      <c r="E102" s="238"/>
      <c r="F102" s="283"/>
      <c r="G102" s="283"/>
      <c r="H102" s="437"/>
      <c r="I102" s="438"/>
    </row>
    <row r="103" spans="1:9" ht="18.95" customHeight="1">
      <c r="A103" s="443"/>
      <c r="B103" s="443"/>
      <c r="C103" s="443"/>
      <c r="D103" s="386"/>
      <c r="E103" s="276"/>
      <c r="F103" s="282"/>
      <c r="G103" s="282"/>
      <c r="H103" s="433"/>
      <c r="I103" s="433"/>
    </row>
    <row r="104" spans="1:9" ht="18.95" customHeight="1">
      <c r="A104" s="443"/>
      <c r="B104" s="443"/>
      <c r="C104" s="443"/>
      <c r="D104" s="386"/>
      <c r="E104" s="276"/>
      <c r="F104" s="282"/>
      <c r="G104" s="282"/>
      <c r="H104" s="433"/>
      <c r="I104" s="433"/>
    </row>
    <row r="105" spans="1:9" s="35" customFormat="1" ht="20.25" customHeight="1">
      <c r="A105" s="443"/>
      <c r="B105" s="443"/>
      <c r="C105" s="443"/>
      <c r="D105" s="386"/>
      <c r="E105" s="276"/>
      <c r="F105" s="282"/>
      <c r="G105" s="282"/>
      <c r="H105" s="433"/>
      <c r="I105" s="433"/>
    </row>
    <row r="106" spans="1:9" s="36" customFormat="1" ht="31.5" customHeight="1">
      <c r="A106" s="469" t="s">
        <v>150</v>
      </c>
      <c r="B106" s="468"/>
      <c r="C106" s="463"/>
      <c r="D106" s="280" t="s">
        <v>209</v>
      </c>
      <c r="E106" s="244" t="e">
        <f>I90</f>
        <v>#REF!</v>
      </c>
      <c r="F106" s="294" t="s">
        <v>241</v>
      </c>
      <c r="G106" s="289">
        <f>G100</f>
        <v>0</v>
      </c>
      <c r="H106" s="433"/>
      <c r="I106" s="433"/>
    </row>
    <row r="107" spans="1:9" s="36" customFormat="1" ht="18.95" customHeight="1">
      <c r="A107" s="257" t="s">
        <v>142</v>
      </c>
      <c r="B107" s="258" t="s">
        <v>42</v>
      </c>
      <c r="C107" s="303" t="s">
        <v>215</v>
      </c>
      <c r="D107" s="510" t="s">
        <v>325</v>
      </c>
      <c r="E107" s="500"/>
      <c r="F107" s="500"/>
      <c r="G107" s="500"/>
      <c r="H107" s="257" t="s">
        <v>138</v>
      </c>
      <c r="I107" s="222" t="e">
        <f>#REF!</f>
        <v>#REF!</v>
      </c>
    </row>
    <row r="108" spans="1:9" s="36" customFormat="1" ht="18.95" customHeight="1">
      <c r="A108" s="433" t="s">
        <v>144</v>
      </c>
      <c r="B108" s="433"/>
      <c r="C108" s="433"/>
      <c r="D108" s="380" t="s">
        <v>211</v>
      </c>
      <c r="E108" s="175" t="s">
        <v>212</v>
      </c>
      <c r="F108" s="176" t="s">
        <v>213</v>
      </c>
      <c r="G108" s="176" t="s">
        <v>214</v>
      </c>
      <c r="H108" s="514" t="s">
        <v>48</v>
      </c>
      <c r="I108" s="514"/>
    </row>
    <row r="109" spans="1:9" s="36" customFormat="1" ht="18.95" customHeight="1">
      <c r="A109" s="515" t="s">
        <v>323</v>
      </c>
      <c r="B109" s="516"/>
      <c r="C109" s="517"/>
      <c r="D109" s="228" t="s">
        <v>168</v>
      </c>
      <c r="E109" s="227">
        <v>0.15</v>
      </c>
      <c r="F109" s="230"/>
      <c r="G109" s="230"/>
      <c r="H109" s="503"/>
      <c r="I109" s="504"/>
    </row>
    <row r="110" spans="1:9" s="36" customFormat="1" ht="18.95" customHeight="1">
      <c r="A110" s="515" t="s">
        <v>326</v>
      </c>
      <c r="B110" s="516"/>
      <c r="C110" s="517"/>
      <c r="D110" s="281" t="s">
        <v>210</v>
      </c>
      <c r="E110" s="227">
        <v>1</v>
      </c>
      <c r="F110" s="230"/>
      <c r="G110" s="230"/>
      <c r="H110" s="433"/>
      <c r="I110" s="433"/>
    </row>
    <row r="111" spans="1:9" s="36" customFormat="1" ht="18.95" customHeight="1">
      <c r="A111" s="484" t="s">
        <v>166</v>
      </c>
      <c r="B111" s="485"/>
      <c r="C111" s="486"/>
      <c r="D111" s="170" t="s">
        <v>160</v>
      </c>
      <c r="E111" s="227">
        <v>1</v>
      </c>
      <c r="F111" s="232"/>
      <c r="G111" s="290"/>
      <c r="H111" s="433"/>
      <c r="I111" s="433"/>
    </row>
    <row r="112" spans="1:9" s="36" customFormat="1" ht="18.95" customHeight="1">
      <c r="A112" s="484"/>
      <c r="B112" s="485"/>
      <c r="C112" s="486"/>
      <c r="D112" s="170"/>
      <c r="E112" s="227"/>
      <c r="F112" s="232"/>
      <c r="G112" s="290"/>
      <c r="H112" s="433"/>
      <c r="I112" s="433"/>
    </row>
    <row r="113" spans="1:9" s="36" customFormat="1" ht="18.95" customHeight="1">
      <c r="A113" s="373"/>
      <c r="B113" s="374"/>
      <c r="C113" s="306"/>
      <c r="D113" s="281"/>
      <c r="E113" s="227"/>
      <c r="F113" s="157"/>
      <c r="G113" s="283"/>
      <c r="H113" s="433"/>
      <c r="I113" s="433"/>
    </row>
    <row r="114" spans="1:9" s="36" customFormat="1" ht="18.95" customHeight="1">
      <c r="A114" s="469"/>
      <c r="B114" s="468"/>
      <c r="C114" s="463"/>
      <c r="D114" s="386"/>
      <c r="E114" s="276"/>
      <c r="F114" s="282"/>
      <c r="G114" s="282"/>
      <c r="H114" s="437"/>
      <c r="I114" s="438"/>
    </row>
    <row r="115" spans="1:9" s="36" customFormat="1" ht="18.95" customHeight="1">
      <c r="A115" s="465"/>
      <c r="B115" s="466"/>
      <c r="C115" s="467"/>
      <c r="D115" s="281"/>
      <c r="E115" s="277"/>
      <c r="F115" s="283"/>
      <c r="G115" s="284"/>
      <c r="H115" s="433"/>
      <c r="I115" s="433"/>
    </row>
    <row r="116" spans="1:9" s="36" customFormat="1" ht="18.95" customHeight="1">
      <c r="A116" s="469"/>
      <c r="B116" s="468"/>
      <c r="C116" s="463"/>
      <c r="D116" s="281"/>
      <c r="E116" s="278"/>
      <c r="F116" s="283"/>
      <c r="G116" s="283"/>
      <c r="H116" s="437"/>
      <c r="I116" s="438"/>
    </row>
    <row r="117" spans="1:9" s="36" customFormat="1" ht="18.95" customHeight="1">
      <c r="A117" s="469" t="s">
        <v>149</v>
      </c>
      <c r="B117" s="468"/>
      <c r="C117" s="463"/>
      <c r="D117" s="386"/>
      <c r="E117" s="276"/>
      <c r="F117" s="282"/>
      <c r="G117" s="289"/>
      <c r="H117" s="462"/>
      <c r="I117" s="463"/>
    </row>
    <row r="118" spans="1:9" s="36" customFormat="1" ht="18.95" customHeight="1">
      <c r="A118" s="469"/>
      <c r="B118" s="468"/>
      <c r="C118" s="463"/>
      <c r="D118" s="386"/>
      <c r="E118" s="276"/>
      <c r="F118" s="282"/>
      <c r="G118" s="282"/>
      <c r="H118" s="433"/>
      <c r="I118" s="433"/>
    </row>
    <row r="119" spans="1:9" s="36" customFormat="1" ht="18.95" customHeight="1">
      <c r="A119" s="459"/>
      <c r="B119" s="460"/>
      <c r="C119" s="461"/>
      <c r="D119" s="386"/>
      <c r="E119" s="276"/>
      <c r="F119" s="282"/>
      <c r="G119" s="282"/>
      <c r="H119" s="462"/>
      <c r="I119" s="463"/>
    </row>
    <row r="120" spans="1:9" s="36" customFormat="1" ht="18.95" customHeight="1">
      <c r="A120" s="459"/>
      <c r="B120" s="460"/>
      <c r="C120" s="461"/>
      <c r="D120" s="386"/>
      <c r="E120" s="276"/>
      <c r="F120" s="282"/>
      <c r="G120" s="282"/>
      <c r="H120" s="462"/>
      <c r="I120" s="463"/>
    </row>
    <row r="121" spans="1:9" s="36" customFormat="1" ht="18.95" customHeight="1">
      <c r="A121" s="443"/>
      <c r="B121" s="443"/>
      <c r="C121" s="443"/>
      <c r="D121" s="386"/>
      <c r="E121" s="276"/>
      <c r="F121" s="282"/>
      <c r="G121" s="282"/>
      <c r="H121" s="433"/>
      <c r="I121" s="433"/>
    </row>
    <row r="122" spans="1:9" s="36" customFormat="1" ht="18.95" customHeight="1">
      <c r="A122" s="469" t="s">
        <v>150</v>
      </c>
      <c r="B122" s="468"/>
      <c r="C122" s="463"/>
      <c r="D122" s="280" t="s">
        <v>209</v>
      </c>
      <c r="E122" s="279" t="e">
        <f>I107</f>
        <v>#REF!</v>
      </c>
      <c r="F122" s="294" t="s">
        <v>241</v>
      </c>
      <c r="G122" s="289">
        <f>G117</f>
        <v>0</v>
      </c>
      <c r="H122" s="433"/>
      <c r="I122" s="433"/>
    </row>
    <row r="123" spans="1:9" s="36" customFormat="1" ht="22.9" customHeight="1">
      <c r="A123" s="257" t="s">
        <v>142</v>
      </c>
      <c r="B123" s="258" t="s">
        <v>43</v>
      </c>
      <c r="C123" s="303" t="s">
        <v>215</v>
      </c>
      <c r="D123" s="510" t="s">
        <v>328</v>
      </c>
      <c r="E123" s="500"/>
      <c r="F123" s="500"/>
      <c r="G123" s="500"/>
      <c r="H123" s="257" t="s">
        <v>138</v>
      </c>
      <c r="I123" s="222" t="e">
        <f>#REF!</f>
        <v>#REF!</v>
      </c>
    </row>
    <row r="124" spans="1:9" s="36" customFormat="1" ht="30.6" customHeight="1">
      <c r="A124" s="433" t="s">
        <v>144</v>
      </c>
      <c r="B124" s="433"/>
      <c r="C124" s="433"/>
      <c r="D124" s="380" t="s">
        <v>211</v>
      </c>
      <c r="E124" s="175" t="s">
        <v>212</v>
      </c>
      <c r="F124" s="176" t="s">
        <v>213</v>
      </c>
      <c r="G124" s="176" t="s">
        <v>214</v>
      </c>
      <c r="H124" s="514" t="s">
        <v>48</v>
      </c>
      <c r="I124" s="514"/>
    </row>
    <row r="125" spans="1:9" s="36" customFormat="1" ht="18.95" customHeight="1">
      <c r="A125" s="511" t="s">
        <v>329</v>
      </c>
      <c r="B125" s="512"/>
      <c r="C125" s="513"/>
      <c r="D125" s="270" t="s">
        <v>159</v>
      </c>
      <c r="E125" s="388">
        <v>1</v>
      </c>
      <c r="F125" s="293"/>
      <c r="G125" s="292"/>
      <c r="H125" s="503"/>
      <c r="I125" s="504"/>
    </row>
    <row r="126" spans="1:9" s="36" customFormat="1" ht="18.95" customHeight="1">
      <c r="A126" s="511" t="s">
        <v>330</v>
      </c>
      <c r="B126" s="512"/>
      <c r="C126" s="513"/>
      <c r="D126" s="270" t="s">
        <v>160</v>
      </c>
      <c r="E126" s="388">
        <v>1</v>
      </c>
      <c r="F126" s="293"/>
      <c r="G126" s="292"/>
      <c r="H126" s="433"/>
      <c r="I126" s="433"/>
    </row>
    <row r="127" spans="1:9" s="36" customFormat="1" ht="18.95" customHeight="1">
      <c r="A127" s="511" t="s">
        <v>331</v>
      </c>
      <c r="B127" s="512"/>
      <c r="C127" s="513"/>
      <c r="D127" s="270" t="s">
        <v>160</v>
      </c>
      <c r="E127" s="388">
        <v>1</v>
      </c>
      <c r="F127" s="293"/>
      <c r="G127" s="292"/>
      <c r="H127" s="433"/>
      <c r="I127" s="433"/>
    </row>
    <row r="128" spans="1:9" s="36" customFormat="1" ht="18.95" customHeight="1">
      <c r="A128" s="511" t="s">
        <v>332</v>
      </c>
      <c r="B128" s="512"/>
      <c r="C128" s="513"/>
      <c r="D128" s="270" t="s">
        <v>159</v>
      </c>
      <c r="E128" s="388">
        <v>1</v>
      </c>
      <c r="F128" s="293"/>
      <c r="G128" s="292"/>
      <c r="H128" s="433"/>
      <c r="I128" s="433"/>
    </row>
    <row r="129" spans="1:9" s="36" customFormat="1" ht="18.95" customHeight="1">
      <c r="A129" s="376" t="s">
        <v>166</v>
      </c>
      <c r="B129" s="377"/>
      <c r="C129" s="378"/>
      <c r="D129" s="270" t="s">
        <v>160</v>
      </c>
      <c r="E129" s="388">
        <v>1</v>
      </c>
      <c r="F129" s="293"/>
      <c r="G129" s="292"/>
      <c r="H129" s="433"/>
      <c r="I129" s="433"/>
    </row>
    <row r="130" spans="1:9" s="36" customFormat="1" ht="18.95" customHeight="1">
      <c r="A130" s="469"/>
      <c r="B130" s="468"/>
      <c r="C130" s="463"/>
      <c r="D130" s="386"/>
      <c r="E130" s="276"/>
      <c r="F130" s="289"/>
      <c r="G130" s="289"/>
      <c r="H130" s="437"/>
      <c r="I130" s="438"/>
    </row>
    <row r="131" spans="1:9" s="36" customFormat="1" ht="18.95" customHeight="1">
      <c r="A131" s="465"/>
      <c r="B131" s="466"/>
      <c r="C131" s="467"/>
      <c r="D131" s="281"/>
      <c r="E131" s="277"/>
      <c r="F131" s="290"/>
      <c r="G131" s="223"/>
      <c r="H131" s="433"/>
      <c r="I131" s="433"/>
    </row>
    <row r="132" spans="1:9" s="36" customFormat="1" ht="18.95" customHeight="1">
      <c r="A132" s="469" t="s">
        <v>149</v>
      </c>
      <c r="B132" s="468"/>
      <c r="C132" s="463"/>
      <c r="D132" s="386"/>
      <c r="E132" s="276"/>
      <c r="F132" s="289"/>
      <c r="G132" s="289"/>
      <c r="H132" s="433"/>
      <c r="I132" s="433"/>
    </row>
    <row r="133" spans="1:9" s="259" customFormat="1" ht="18.95" customHeight="1">
      <c r="A133" s="364"/>
      <c r="B133" s="365"/>
      <c r="C133" s="366"/>
      <c r="D133" s="386"/>
      <c r="E133" s="276"/>
      <c r="F133" s="289"/>
      <c r="G133" s="289"/>
      <c r="H133" s="375"/>
      <c r="I133" s="366"/>
    </row>
    <row r="134" spans="1:9" s="259" customFormat="1" ht="18.95" customHeight="1">
      <c r="A134" s="364"/>
      <c r="B134" s="365"/>
      <c r="C134" s="366"/>
      <c r="D134" s="386"/>
      <c r="E134" s="276"/>
      <c r="F134" s="289"/>
      <c r="G134" s="289"/>
      <c r="H134" s="375"/>
      <c r="I134" s="366"/>
    </row>
    <row r="135" spans="1:9" s="36" customFormat="1" ht="18.95" customHeight="1">
      <c r="A135" s="469"/>
      <c r="B135" s="468"/>
      <c r="C135" s="463"/>
      <c r="D135" s="281"/>
      <c r="E135" s="278"/>
      <c r="F135" s="283"/>
      <c r="G135" s="283"/>
      <c r="H135" s="437"/>
      <c r="I135" s="438"/>
    </row>
    <row r="136" spans="1:9" s="259" customFormat="1" ht="18.95" customHeight="1">
      <c r="A136" s="364"/>
      <c r="B136" s="365"/>
      <c r="C136" s="366"/>
      <c r="D136" s="281"/>
      <c r="E136" s="278"/>
      <c r="F136" s="283"/>
      <c r="G136" s="283"/>
      <c r="H136" s="371"/>
      <c r="I136" s="372"/>
    </row>
    <row r="137" spans="1:9" s="259" customFormat="1" ht="18.95" customHeight="1">
      <c r="A137" s="364"/>
      <c r="B137" s="365"/>
      <c r="C137" s="366"/>
      <c r="D137" s="281"/>
      <c r="E137" s="278"/>
      <c r="F137" s="283"/>
      <c r="G137" s="283"/>
      <c r="H137" s="371"/>
      <c r="I137" s="372"/>
    </row>
    <row r="138" spans="1:9" s="36" customFormat="1" ht="18.95" customHeight="1">
      <c r="A138" s="469"/>
      <c r="B138" s="468"/>
      <c r="C138" s="463"/>
      <c r="D138" s="281"/>
      <c r="E138" s="278"/>
      <c r="F138" s="283"/>
      <c r="G138" s="283"/>
      <c r="H138" s="437"/>
      <c r="I138" s="438"/>
    </row>
    <row r="139" spans="1:9" s="36" customFormat="1" ht="18.95" customHeight="1">
      <c r="A139" s="443"/>
      <c r="B139" s="443"/>
      <c r="C139" s="443"/>
      <c r="D139" s="386"/>
      <c r="E139" s="276"/>
      <c r="F139" s="282"/>
      <c r="G139" s="282"/>
      <c r="H139" s="433"/>
      <c r="I139" s="433"/>
    </row>
    <row r="140" spans="1:9" s="36" customFormat="1" ht="18.95" customHeight="1">
      <c r="A140" s="443"/>
      <c r="B140" s="443"/>
      <c r="C140" s="443"/>
      <c r="D140" s="386"/>
      <c r="E140" s="276"/>
      <c r="F140" s="282"/>
      <c r="G140" s="282"/>
      <c r="H140" s="433"/>
      <c r="I140" s="433"/>
    </row>
    <row r="141" spans="1:9" s="36" customFormat="1" ht="18.95" customHeight="1">
      <c r="A141" s="443"/>
      <c r="B141" s="443"/>
      <c r="C141" s="443"/>
      <c r="D141" s="386"/>
      <c r="E141" s="276"/>
      <c r="F141" s="282"/>
      <c r="G141" s="282"/>
      <c r="H141" s="433"/>
      <c r="I141" s="433"/>
    </row>
    <row r="142" spans="1:9" s="36" customFormat="1" ht="24" customHeight="1">
      <c r="A142" s="469" t="s">
        <v>150</v>
      </c>
      <c r="B142" s="468"/>
      <c r="C142" s="463"/>
      <c r="D142" s="280" t="s">
        <v>209</v>
      </c>
      <c r="E142" s="279" t="e">
        <f>I123</f>
        <v>#REF!</v>
      </c>
      <c r="F142" s="294" t="s">
        <v>241</v>
      </c>
      <c r="G142" s="289">
        <f>G132</f>
        <v>0</v>
      </c>
      <c r="H142" s="433"/>
      <c r="I142" s="433"/>
    </row>
    <row r="143" spans="1:9" s="36" customFormat="1" ht="18.95" customHeight="1">
      <c r="A143" s="180" t="s">
        <v>47</v>
      </c>
      <c r="B143" s="181" t="s">
        <v>44</v>
      </c>
      <c r="C143" s="303" t="s">
        <v>215</v>
      </c>
      <c r="D143" s="447" t="s">
        <v>216</v>
      </c>
      <c r="E143" s="448"/>
      <c r="F143" s="448"/>
      <c r="G143" s="449"/>
      <c r="H143" s="180" t="s">
        <v>211</v>
      </c>
      <c r="I143" s="262" t="s">
        <v>174</v>
      </c>
    </row>
    <row r="144" spans="1:9" s="36" customFormat="1" ht="18.95" customHeight="1">
      <c r="A144" s="433" t="s">
        <v>144</v>
      </c>
      <c r="B144" s="433"/>
      <c r="C144" s="433"/>
      <c r="D144" s="270" t="s">
        <v>211</v>
      </c>
      <c r="E144" s="253" t="s">
        <v>212</v>
      </c>
      <c r="F144" s="254" t="s">
        <v>213</v>
      </c>
      <c r="G144" s="254" t="s">
        <v>214</v>
      </c>
      <c r="H144" s="514" t="s">
        <v>48</v>
      </c>
      <c r="I144" s="514"/>
    </row>
    <row r="145" spans="1:9" s="36" customFormat="1" ht="18.95" customHeight="1">
      <c r="A145" s="430" t="s">
        <v>229</v>
      </c>
      <c r="B145" s="431"/>
      <c r="C145" s="432"/>
      <c r="D145" s="219" t="s">
        <v>174</v>
      </c>
      <c r="E145" s="291">
        <v>1</v>
      </c>
      <c r="F145" s="237"/>
      <c r="G145" s="237"/>
      <c r="H145" s="437"/>
      <c r="I145" s="438"/>
    </row>
    <row r="146" spans="1:9" s="36" customFormat="1" ht="18.95" customHeight="1">
      <c r="A146" s="451" t="s">
        <v>230</v>
      </c>
      <c r="B146" s="451"/>
      <c r="C146" s="451"/>
      <c r="D146" s="219" t="s">
        <v>174</v>
      </c>
      <c r="E146" s="291">
        <v>1</v>
      </c>
      <c r="F146" s="237"/>
      <c r="G146" s="237"/>
      <c r="H146" s="437"/>
      <c r="I146" s="438"/>
    </row>
    <row r="147" spans="1:9" s="36" customFormat="1" ht="18.95" customHeight="1">
      <c r="A147" s="430" t="s">
        <v>231</v>
      </c>
      <c r="B147" s="431"/>
      <c r="C147" s="432"/>
      <c r="D147" s="219" t="s">
        <v>174</v>
      </c>
      <c r="E147" s="291">
        <v>1</v>
      </c>
      <c r="F147" s="237"/>
      <c r="G147" s="237"/>
      <c r="H147" s="454"/>
      <c r="I147" s="455"/>
    </row>
    <row r="148" spans="1:9" s="36" customFormat="1" ht="18.95" customHeight="1">
      <c r="A148" s="425"/>
      <c r="B148" s="426"/>
      <c r="C148" s="490"/>
      <c r="D148" s="171"/>
      <c r="E148" s="245"/>
      <c r="F148" s="291"/>
      <c r="G148" s="233"/>
      <c r="H148" s="437"/>
      <c r="I148" s="438"/>
    </row>
    <row r="149" spans="1:9" s="36" customFormat="1" ht="18.95" customHeight="1">
      <c r="A149" s="425"/>
      <c r="B149" s="426"/>
      <c r="C149" s="490"/>
      <c r="D149" s="171"/>
      <c r="E149" s="245"/>
      <c r="F149" s="291"/>
      <c r="G149" s="233"/>
      <c r="H149" s="437"/>
      <c r="I149" s="438"/>
    </row>
    <row r="150" spans="1:9" s="36" customFormat="1" ht="18.95" customHeight="1">
      <c r="A150" s="497"/>
      <c r="B150" s="498"/>
      <c r="C150" s="499"/>
      <c r="D150" s="171"/>
      <c r="E150" s="245"/>
      <c r="F150" s="291"/>
      <c r="G150" s="233"/>
      <c r="H150" s="437"/>
      <c r="I150" s="438"/>
    </row>
    <row r="151" spans="1:9" s="36" customFormat="1" ht="18.95" customHeight="1">
      <c r="A151" s="425"/>
      <c r="B151" s="426"/>
      <c r="C151" s="490"/>
      <c r="D151" s="171"/>
      <c r="E151" s="245"/>
      <c r="F151" s="291"/>
      <c r="G151" s="233"/>
      <c r="H151" s="433"/>
      <c r="I151" s="433"/>
    </row>
    <row r="152" spans="1:9" s="36" customFormat="1" ht="18.95" customHeight="1">
      <c r="A152" s="425"/>
      <c r="B152" s="426"/>
      <c r="C152" s="490"/>
      <c r="D152" s="171"/>
      <c r="E152" s="245"/>
      <c r="F152" s="291"/>
      <c r="G152" s="233"/>
      <c r="H152" s="433"/>
      <c r="I152" s="433"/>
    </row>
    <row r="153" spans="1:9" s="36" customFormat="1" ht="18.95" customHeight="1">
      <c r="A153" s="491" t="s">
        <v>149</v>
      </c>
      <c r="B153" s="492"/>
      <c r="C153" s="493"/>
      <c r="D153" s="281"/>
      <c r="E153" s="238"/>
      <c r="F153" s="290"/>
      <c r="G153" s="290"/>
      <c r="H153" s="437"/>
      <c r="I153" s="438"/>
    </row>
    <row r="154" spans="1:9" s="36" customFormat="1" ht="18.95" customHeight="1">
      <c r="A154" s="310"/>
      <c r="B154" s="311"/>
      <c r="C154" s="312"/>
      <c r="D154" s="281"/>
      <c r="E154" s="238"/>
      <c r="F154" s="290"/>
      <c r="G154" s="290"/>
      <c r="H154" s="371"/>
      <c r="I154" s="372"/>
    </row>
    <row r="155" spans="1:9" s="36" customFormat="1" ht="18.95" customHeight="1">
      <c r="A155" s="439"/>
      <c r="B155" s="439"/>
      <c r="C155" s="439"/>
      <c r="D155" s="281"/>
      <c r="E155" s="278"/>
      <c r="F155" s="283"/>
      <c r="G155" s="173"/>
      <c r="H155" s="437"/>
      <c r="I155" s="438"/>
    </row>
    <row r="156" spans="1:9" s="36" customFormat="1" ht="18.95" customHeight="1">
      <c r="A156" s="443"/>
      <c r="B156" s="443"/>
      <c r="C156" s="443"/>
      <c r="D156" s="386"/>
      <c r="E156" s="276"/>
      <c r="F156" s="282"/>
      <c r="G156" s="282"/>
      <c r="H156" s="433"/>
      <c r="I156" s="433"/>
    </row>
    <row r="157" spans="1:9" s="36" customFormat="1" ht="18.95" customHeight="1">
      <c r="A157" s="443"/>
      <c r="B157" s="443"/>
      <c r="C157" s="443"/>
      <c r="D157" s="386"/>
      <c r="E157" s="276"/>
      <c r="F157" s="282"/>
      <c r="G157" s="282"/>
      <c r="H157" s="433"/>
      <c r="I157" s="433"/>
    </row>
    <row r="158" spans="1:9" s="36" customFormat="1" ht="18.75" customHeight="1">
      <c r="A158" s="443"/>
      <c r="B158" s="443"/>
      <c r="C158" s="443"/>
      <c r="D158" s="386"/>
      <c r="E158" s="276"/>
      <c r="F158" s="282"/>
      <c r="G158" s="282"/>
      <c r="H158" s="433"/>
      <c r="I158" s="433"/>
    </row>
    <row r="159" spans="1:9" s="36" customFormat="1" ht="18.95" customHeight="1">
      <c r="A159" s="469" t="s">
        <v>150</v>
      </c>
      <c r="B159" s="468"/>
      <c r="C159" s="463"/>
      <c r="D159" s="280" t="s">
        <v>209</v>
      </c>
      <c r="E159" s="279" t="str">
        <f>I143</f>
        <v>式</v>
      </c>
      <c r="F159" s="294" t="s">
        <v>241</v>
      </c>
      <c r="G159" s="289">
        <f>G153</f>
        <v>0</v>
      </c>
      <c r="H159" s="433"/>
      <c r="I159" s="433"/>
    </row>
    <row r="160" spans="1:9" s="36" customFormat="1" ht="18.95" customHeight="1">
      <c r="A160" s="180" t="s">
        <v>47</v>
      </c>
      <c r="B160" s="181" t="s">
        <v>45</v>
      </c>
      <c r="C160" s="303" t="s">
        <v>215</v>
      </c>
      <c r="D160" s="447" t="s">
        <v>217</v>
      </c>
      <c r="E160" s="448"/>
      <c r="F160" s="448"/>
      <c r="G160" s="449"/>
      <c r="H160" s="180" t="s">
        <v>211</v>
      </c>
      <c r="I160" s="262" t="s">
        <v>174</v>
      </c>
    </row>
    <row r="161" spans="1:9" s="36" customFormat="1" ht="18.95" customHeight="1">
      <c r="A161" s="450" t="s">
        <v>247</v>
      </c>
      <c r="B161" s="450"/>
      <c r="C161" s="450"/>
      <c r="D161" s="379" t="s">
        <v>211</v>
      </c>
      <c r="E161" s="251" t="s">
        <v>212</v>
      </c>
      <c r="F161" s="252" t="s">
        <v>213</v>
      </c>
      <c r="G161" s="252" t="s">
        <v>214</v>
      </c>
      <c r="H161" s="450" t="s">
        <v>48</v>
      </c>
      <c r="I161" s="450"/>
    </row>
    <row r="162" spans="1:9" s="36" customFormat="1" ht="18.95" customHeight="1">
      <c r="A162" s="451" t="s">
        <v>218</v>
      </c>
      <c r="B162" s="451"/>
      <c r="C162" s="451"/>
      <c r="D162" s="219" t="s">
        <v>174</v>
      </c>
      <c r="E162" s="236">
        <v>1</v>
      </c>
      <c r="F162" s="237"/>
      <c r="G162" s="237"/>
      <c r="H162" s="437"/>
      <c r="I162" s="438"/>
    </row>
    <row r="163" spans="1:9" s="36" customFormat="1" ht="18.95" customHeight="1">
      <c r="A163" s="452" t="s">
        <v>219</v>
      </c>
      <c r="B163" s="452"/>
      <c r="C163" s="452"/>
      <c r="D163" s="219" t="s">
        <v>174</v>
      </c>
      <c r="E163" s="236">
        <v>1</v>
      </c>
      <c r="F163" s="237"/>
      <c r="G163" s="237"/>
      <c r="H163" s="437"/>
      <c r="I163" s="438"/>
    </row>
    <row r="164" spans="1:9" s="36" customFormat="1" ht="18.95" customHeight="1">
      <c r="A164" s="453" t="s">
        <v>220</v>
      </c>
      <c r="B164" s="431"/>
      <c r="C164" s="432"/>
      <c r="D164" s="219" t="s">
        <v>174</v>
      </c>
      <c r="E164" s="236">
        <v>1</v>
      </c>
      <c r="F164" s="237"/>
      <c r="G164" s="237"/>
      <c r="H164" s="454"/>
      <c r="I164" s="455"/>
    </row>
    <row r="165" spans="1:9" s="36" customFormat="1" ht="18.95" customHeight="1">
      <c r="A165" s="430" t="s">
        <v>221</v>
      </c>
      <c r="B165" s="431"/>
      <c r="C165" s="432"/>
      <c r="D165" s="219" t="s">
        <v>174</v>
      </c>
      <c r="E165" s="236">
        <v>1</v>
      </c>
      <c r="F165" s="237"/>
      <c r="G165" s="237"/>
      <c r="H165" s="437"/>
      <c r="I165" s="438"/>
    </row>
    <row r="166" spans="1:9" s="36" customFormat="1" ht="18.95" customHeight="1">
      <c r="A166" s="430" t="s">
        <v>222</v>
      </c>
      <c r="B166" s="431"/>
      <c r="C166" s="432"/>
      <c r="D166" s="219" t="s">
        <v>174</v>
      </c>
      <c r="E166" s="236">
        <v>1</v>
      </c>
      <c r="F166" s="237"/>
      <c r="G166" s="237"/>
      <c r="H166" s="437"/>
      <c r="I166" s="438"/>
    </row>
    <row r="167" spans="1:9" s="36" customFormat="1" ht="18.95" customHeight="1">
      <c r="A167" s="456" t="s">
        <v>223</v>
      </c>
      <c r="B167" s="457"/>
      <c r="C167" s="458"/>
      <c r="D167" s="219" t="s">
        <v>174</v>
      </c>
      <c r="E167" s="236">
        <v>1</v>
      </c>
      <c r="F167" s="237"/>
      <c r="G167" s="237"/>
      <c r="H167" s="437"/>
      <c r="I167" s="438"/>
    </row>
    <row r="168" spans="1:9" s="36" customFormat="1" ht="18.95" customHeight="1">
      <c r="A168" s="430" t="s">
        <v>224</v>
      </c>
      <c r="B168" s="431"/>
      <c r="C168" s="432"/>
      <c r="D168" s="219" t="s">
        <v>174</v>
      </c>
      <c r="E168" s="236">
        <v>1</v>
      </c>
      <c r="F168" s="237"/>
      <c r="G168" s="237"/>
      <c r="H168" s="433"/>
      <c r="I168" s="433"/>
    </row>
    <row r="169" spans="1:9" s="36" customFormat="1" ht="18.95" customHeight="1">
      <c r="A169" s="430" t="s">
        <v>225</v>
      </c>
      <c r="B169" s="431"/>
      <c r="C169" s="432"/>
      <c r="D169" s="219" t="s">
        <v>174</v>
      </c>
      <c r="E169" s="236">
        <v>1</v>
      </c>
      <c r="F169" s="237"/>
      <c r="G169" s="237"/>
      <c r="H169" s="433"/>
      <c r="I169" s="433"/>
    </row>
    <row r="170" spans="1:9" s="36" customFormat="1" ht="18.95" customHeight="1">
      <c r="A170" s="434" t="s">
        <v>244</v>
      </c>
      <c r="B170" s="435"/>
      <c r="C170" s="436"/>
      <c r="D170" s="224"/>
      <c r="E170" s="247"/>
      <c r="F170" s="292"/>
      <c r="G170" s="237"/>
      <c r="H170" s="437"/>
      <c r="I170" s="438"/>
    </row>
    <row r="171" spans="1:9" s="259" customFormat="1" ht="18.95" customHeight="1">
      <c r="A171" s="389"/>
      <c r="B171" s="390"/>
      <c r="C171" s="391"/>
      <c r="D171" s="224"/>
      <c r="E171" s="247"/>
      <c r="F171" s="292"/>
      <c r="G171" s="392"/>
      <c r="H171" s="371"/>
      <c r="I171" s="372"/>
    </row>
    <row r="172" spans="1:9" s="259" customFormat="1" ht="18.95" customHeight="1">
      <c r="A172" s="389"/>
      <c r="B172" s="390"/>
      <c r="C172" s="391"/>
      <c r="D172" s="224"/>
      <c r="E172" s="247"/>
      <c r="F172" s="292"/>
      <c r="G172" s="392"/>
      <c r="H172" s="371"/>
      <c r="I172" s="372"/>
    </row>
    <row r="173" spans="1:9" s="259" customFormat="1" ht="18.95" customHeight="1">
      <c r="A173" s="389"/>
      <c r="B173" s="390"/>
      <c r="C173" s="391"/>
      <c r="D173" s="224"/>
      <c r="E173" s="247"/>
      <c r="F173" s="292"/>
      <c r="G173" s="392"/>
      <c r="H173" s="371"/>
      <c r="I173" s="372"/>
    </row>
    <row r="174" spans="1:9" s="259" customFormat="1" ht="18.95" customHeight="1">
      <c r="A174" s="389"/>
      <c r="B174" s="390"/>
      <c r="C174" s="391"/>
      <c r="D174" s="224"/>
      <c r="E174" s="247"/>
      <c r="F174" s="292"/>
      <c r="G174" s="392"/>
      <c r="H174" s="371"/>
      <c r="I174" s="372"/>
    </row>
    <row r="175" spans="1:9" s="36" customFormat="1" ht="18.95" customHeight="1">
      <c r="A175" s="439"/>
      <c r="B175" s="439"/>
      <c r="C175" s="439"/>
      <c r="D175" s="224"/>
      <c r="E175" s="247"/>
      <c r="F175" s="292"/>
      <c r="G175" s="248"/>
      <c r="H175" s="437"/>
      <c r="I175" s="438"/>
    </row>
    <row r="176" spans="1:9" s="36" customFormat="1" ht="18.95" customHeight="1">
      <c r="A176" s="443"/>
      <c r="B176" s="443"/>
      <c r="C176" s="443"/>
      <c r="D176" s="367"/>
      <c r="E176" s="249"/>
      <c r="F176" s="250"/>
      <c r="G176" s="250"/>
      <c r="H176" s="433"/>
      <c r="I176" s="433"/>
    </row>
    <row r="177" spans="1:9" s="36" customFormat="1" ht="18.95" customHeight="1">
      <c r="A177" s="443"/>
      <c r="B177" s="443"/>
      <c r="C177" s="443"/>
      <c r="D177" s="367"/>
      <c r="E177" s="40"/>
      <c r="F177" s="38"/>
      <c r="G177" s="38"/>
      <c r="H177" s="433"/>
      <c r="I177" s="433"/>
    </row>
    <row r="178" spans="1:9" s="36" customFormat="1" ht="20.25" customHeight="1">
      <c r="A178" s="443"/>
      <c r="B178" s="443"/>
      <c r="C178" s="443"/>
      <c r="D178" s="367"/>
      <c r="E178" s="40"/>
      <c r="F178" s="38"/>
      <c r="G178" s="38"/>
      <c r="H178" s="433"/>
      <c r="I178" s="433"/>
    </row>
    <row r="179" spans="1:9" s="36" customFormat="1" ht="18.95" customHeight="1">
      <c r="A179" s="444" t="s">
        <v>245</v>
      </c>
      <c r="B179" s="445"/>
      <c r="C179" s="446"/>
      <c r="D179" s="387" t="s">
        <v>246</v>
      </c>
      <c r="E179" s="225" t="str">
        <f>I160</f>
        <v>式</v>
      </c>
      <c r="F179" s="294" t="s">
        <v>241</v>
      </c>
      <c r="G179" s="289">
        <f>G170</f>
        <v>0</v>
      </c>
      <c r="H179" s="433"/>
      <c r="I179" s="433"/>
    </row>
    <row r="180" spans="1:9" s="36" customFormat="1" ht="18.95" customHeight="1">
      <c r="A180" s="257" t="s">
        <v>142</v>
      </c>
      <c r="B180" s="258" t="s">
        <v>46</v>
      </c>
      <c r="C180" s="303" t="s">
        <v>215</v>
      </c>
      <c r="D180" s="501" t="s">
        <v>152</v>
      </c>
      <c r="E180" s="552"/>
      <c r="F180" s="552"/>
      <c r="G180" s="553"/>
      <c r="H180" s="257" t="s">
        <v>138</v>
      </c>
      <c r="I180" s="224" t="s">
        <v>143</v>
      </c>
    </row>
    <row r="181" spans="1:9" s="36" customFormat="1" ht="18.95" customHeight="1">
      <c r="A181" s="462" t="s">
        <v>144</v>
      </c>
      <c r="B181" s="468"/>
      <c r="C181" s="463"/>
      <c r="D181" s="386" t="s">
        <v>208</v>
      </c>
      <c r="E181" s="275" t="s">
        <v>145</v>
      </c>
      <c r="F181" s="45" t="s">
        <v>146</v>
      </c>
      <c r="G181" s="45" t="s">
        <v>147</v>
      </c>
      <c r="H181" s="462" t="s">
        <v>148</v>
      </c>
      <c r="I181" s="463"/>
    </row>
    <row r="182" spans="1:9" s="36" customFormat="1" ht="18.95" customHeight="1">
      <c r="A182" s="506" t="s">
        <v>153</v>
      </c>
      <c r="B182" s="507"/>
      <c r="C182" s="508"/>
      <c r="D182" s="171" t="s">
        <v>210</v>
      </c>
      <c r="E182" s="245">
        <v>1</v>
      </c>
      <c r="F182" s="291"/>
      <c r="G182" s="246"/>
      <c r="H182" s="437"/>
      <c r="I182" s="438"/>
    </row>
    <row r="183" spans="1:9" s="36" customFormat="1" ht="18.95" customHeight="1">
      <c r="A183" s="425" t="s">
        <v>154</v>
      </c>
      <c r="B183" s="426"/>
      <c r="C183" s="427"/>
      <c r="D183" s="171" t="s">
        <v>210</v>
      </c>
      <c r="E183" s="245">
        <v>1</v>
      </c>
      <c r="F183" s="291"/>
      <c r="G183" s="246"/>
      <c r="H183" s="437"/>
      <c r="I183" s="438"/>
    </row>
    <row r="184" spans="1:9" s="36" customFormat="1" ht="18.95" customHeight="1">
      <c r="A184" s="505" t="s">
        <v>155</v>
      </c>
      <c r="B184" s="555"/>
      <c r="C184" s="556"/>
      <c r="D184" s="171" t="s">
        <v>210</v>
      </c>
      <c r="E184" s="245">
        <v>1</v>
      </c>
      <c r="F184" s="291"/>
      <c r="G184" s="246"/>
      <c r="H184" s="437"/>
      <c r="I184" s="438"/>
    </row>
    <row r="185" spans="1:9" s="36" customFormat="1" ht="18.95" customHeight="1">
      <c r="A185" s="491" t="s">
        <v>149</v>
      </c>
      <c r="B185" s="492"/>
      <c r="C185" s="493"/>
      <c r="D185" s="281"/>
      <c r="E185" s="238"/>
      <c r="F185" s="290"/>
      <c r="G185" s="291"/>
      <c r="H185" s="554"/>
      <c r="I185" s="455"/>
    </row>
    <row r="186" spans="1:9" s="36" customFormat="1" ht="18.95" customHeight="1">
      <c r="A186" s="506"/>
      <c r="B186" s="507"/>
      <c r="C186" s="508"/>
      <c r="D186" s="171"/>
      <c r="E186" s="166"/>
      <c r="F186" s="157"/>
      <c r="G186" s="157"/>
      <c r="H186" s="464"/>
      <c r="I186" s="463"/>
    </row>
    <row r="187" spans="1:9" s="36" customFormat="1" ht="18.95" customHeight="1">
      <c r="A187" s="478" t="s">
        <v>156</v>
      </c>
      <c r="B187" s="479"/>
      <c r="C187" s="480"/>
      <c r="D187" s="171"/>
      <c r="E187" s="166"/>
      <c r="F187" s="157"/>
      <c r="G187" s="157"/>
      <c r="H187" s="464"/>
      <c r="I187" s="463"/>
    </row>
    <row r="188" spans="1:9" s="36" customFormat="1" ht="18.95" customHeight="1">
      <c r="A188" s="465" t="s">
        <v>249</v>
      </c>
      <c r="B188" s="466"/>
      <c r="C188" s="466"/>
      <c r="D188" s="466"/>
      <c r="E188" s="466"/>
      <c r="F188" s="466"/>
      <c r="G188" s="466"/>
      <c r="H188" s="466"/>
      <c r="I188" s="467"/>
    </row>
    <row r="189" spans="1:9" s="36" customFormat="1" ht="18.95" customHeight="1">
      <c r="A189" s="465" t="s">
        <v>250</v>
      </c>
      <c r="B189" s="466"/>
      <c r="C189" s="466"/>
      <c r="D189" s="466"/>
      <c r="E189" s="466"/>
      <c r="F189" s="466"/>
      <c r="G189" s="466"/>
      <c r="H189" s="466"/>
      <c r="I189" s="467"/>
    </row>
    <row r="190" spans="1:9" s="36" customFormat="1" ht="18.95" customHeight="1">
      <c r="A190" s="494" t="s">
        <v>251</v>
      </c>
      <c r="B190" s="495"/>
      <c r="C190" s="495"/>
      <c r="D190" s="495"/>
      <c r="E190" s="495"/>
      <c r="F190" s="495"/>
      <c r="G190" s="495"/>
      <c r="H190" s="495"/>
      <c r="I190" s="496"/>
    </row>
    <row r="191" spans="1:9" s="36" customFormat="1" ht="18.95" customHeight="1">
      <c r="A191" s="494" t="s">
        <v>157</v>
      </c>
      <c r="B191" s="495"/>
      <c r="C191" s="495"/>
      <c r="D191" s="495"/>
      <c r="E191" s="495"/>
      <c r="F191" s="495"/>
      <c r="G191" s="495"/>
      <c r="H191" s="495"/>
      <c r="I191" s="496"/>
    </row>
    <row r="192" spans="1:9" s="36" customFormat="1" ht="18.95" customHeight="1">
      <c r="A192" s="472"/>
      <c r="B192" s="473"/>
      <c r="C192" s="474"/>
      <c r="D192" s="281"/>
      <c r="E192" s="278"/>
      <c r="F192" s="283"/>
      <c r="G192" s="173"/>
      <c r="H192" s="437"/>
      <c r="I192" s="438"/>
    </row>
    <row r="193" spans="1:9" s="36" customFormat="1" ht="25.9" customHeight="1">
      <c r="A193" s="440"/>
      <c r="B193" s="441"/>
      <c r="C193" s="442"/>
      <c r="D193" s="168"/>
      <c r="E193" s="278"/>
      <c r="F193" s="173"/>
      <c r="G193" s="173"/>
      <c r="H193" s="462"/>
      <c r="I193" s="463"/>
    </row>
    <row r="194" spans="1:9" s="36" customFormat="1" ht="18.95" customHeight="1">
      <c r="A194" s="462"/>
      <c r="B194" s="468"/>
      <c r="C194" s="463"/>
      <c r="D194" s="168"/>
      <c r="E194" s="278"/>
      <c r="F194" s="173"/>
      <c r="G194" s="173"/>
      <c r="H194" s="462"/>
      <c r="I194" s="463"/>
    </row>
    <row r="195" spans="1:9" s="36" customFormat="1" ht="18.95" customHeight="1">
      <c r="A195" s="469"/>
      <c r="B195" s="470"/>
      <c r="C195" s="471"/>
      <c r="D195" s="386"/>
      <c r="E195" s="275"/>
      <c r="F195" s="255"/>
      <c r="G195" s="282"/>
      <c r="H195" s="462"/>
      <c r="I195" s="463"/>
    </row>
    <row r="196" spans="1:9" s="36" customFormat="1" ht="31.9" customHeight="1">
      <c r="A196" s="469"/>
      <c r="B196" s="470"/>
      <c r="C196" s="471"/>
      <c r="D196" s="386"/>
      <c r="E196" s="275"/>
      <c r="F196" s="255"/>
      <c r="G196" s="282"/>
      <c r="H196" s="462"/>
      <c r="I196" s="463"/>
    </row>
    <row r="197" spans="1:9" s="36" customFormat="1" ht="18.95" customHeight="1">
      <c r="A197" s="462"/>
      <c r="B197" s="468"/>
      <c r="C197" s="463"/>
      <c r="D197" s="386"/>
      <c r="E197" s="275"/>
      <c r="F197" s="45"/>
      <c r="G197" s="45"/>
      <c r="H197" s="462"/>
      <c r="I197" s="463"/>
    </row>
    <row r="198" spans="1:9" s="36" customFormat="1" ht="18.95" customHeight="1">
      <c r="A198" s="465"/>
      <c r="B198" s="466"/>
      <c r="C198" s="467"/>
      <c r="D198" s="281"/>
      <c r="E198" s="166"/>
      <c r="F198" s="157"/>
      <c r="G198" s="283"/>
      <c r="H198" s="462"/>
      <c r="I198" s="463"/>
    </row>
    <row r="199" spans="1:9" s="36" customFormat="1" ht="18.95" customHeight="1">
      <c r="A199" s="465"/>
      <c r="B199" s="466"/>
      <c r="C199" s="467"/>
      <c r="D199" s="281"/>
      <c r="E199" s="166"/>
      <c r="F199" s="157"/>
      <c r="G199" s="283"/>
      <c r="H199" s="462"/>
      <c r="I199" s="463"/>
    </row>
    <row r="200" spans="1:9" s="36" customFormat="1" ht="18.95" customHeight="1">
      <c r="A200" s="465"/>
      <c r="B200" s="466"/>
      <c r="C200" s="467"/>
      <c r="D200" s="386"/>
      <c r="E200" s="276"/>
      <c r="F200" s="282"/>
      <c r="G200" s="283"/>
      <c r="H200" s="462"/>
      <c r="I200" s="463"/>
    </row>
    <row r="201" spans="1:9" s="36" customFormat="1" ht="18.95" customHeight="1">
      <c r="A201" s="465"/>
      <c r="B201" s="466"/>
      <c r="C201" s="467"/>
      <c r="D201" s="281"/>
      <c r="E201" s="226"/>
      <c r="F201" s="283"/>
      <c r="G201" s="283"/>
      <c r="H201" s="437"/>
      <c r="I201" s="438"/>
    </row>
    <row r="202" spans="1:9" s="36" customFormat="1" ht="18.95" customHeight="1">
      <c r="A202" s="481"/>
      <c r="B202" s="482"/>
      <c r="C202" s="483"/>
      <c r="D202" s="172"/>
      <c r="E202" s="167"/>
      <c r="F202" s="174"/>
      <c r="G202" s="157"/>
      <c r="H202" s="464"/>
      <c r="I202" s="463"/>
    </row>
    <row r="203" spans="1:9" s="36" customFormat="1" ht="18.95" customHeight="1">
      <c r="A203" s="481"/>
      <c r="B203" s="482"/>
      <c r="C203" s="483"/>
      <c r="D203" s="172"/>
      <c r="E203" s="167"/>
      <c r="F203" s="174"/>
      <c r="G203" s="283"/>
      <c r="H203" s="462"/>
      <c r="I203" s="463"/>
    </row>
    <row r="204" spans="1:9" s="36" customFormat="1" ht="18.95" customHeight="1">
      <c r="A204" s="481"/>
      <c r="B204" s="482"/>
      <c r="C204" s="483"/>
      <c r="D204" s="172"/>
      <c r="E204" s="167"/>
      <c r="F204" s="174"/>
      <c r="G204" s="283"/>
      <c r="H204" s="462"/>
      <c r="I204" s="463"/>
    </row>
    <row r="205" spans="1:9" s="36" customFormat="1" ht="18.95" customHeight="1">
      <c r="A205" s="469"/>
      <c r="B205" s="470"/>
      <c r="C205" s="471"/>
      <c r="D205" s="281"/>
      <c r="E205" s="278"/>
      <c r="F205" s="283"/>
      <c r="G205" s="283"/>
      <c r="H205" s="437"/>
      <c r="I205" s="438"/>
    </row>
    <row r="206" spans="1:9" s="36" customFormat="1" ht="18.95" customHeight="1">
      <c r="A206" s="462"/>
      <c r="B206" s="468"/>
      <c r="C206" s="463"/>
      <c r="D206" s="168"/>
      <c r="E206" s="278"/>
      <c r="F206" s="173"/>
      <c r="G206" s="173"/>
      <c r="H206" s="462"/>
      <c r="I206" s="463"/>
    </row>
    <row r="207" spans="1:9" s="36" customFormat="1" ht="18.95" customHeight="1">
      <c r="A207" s="469"/>
      <c r="B207" s="470"/>
      <c r="C207" s="471"/>
      <c r="D207" s="386"/>
      <c r="E207" s="276"/>
      <c r="F207" s="282"/>
      <c r="G207" s="282"/>
      <c r="H207" s="462"/>
      <c r="I207" s="463"/>
    </row>
    <row r="208" spans="1:9" s="36" customFormat="1" ht="18.95" customHeight="1">
      <c r="A208" s="459"/>
      <c r="B208" s="460"/>
      <c r="C208" s="461"/>
      <c r="D208" s="386"/>
      <c r="E208" s="276"/>
      <c r="F208" s="282"/>
      <c r="G208" s="282"/>
      <c r="H208" s="462"/>
      <c r="I208" s="463"/>
    </row>
    <row r="209" spans="1:9" s="36" customFormat="1" ht="18.95" customHeight="1">
      <c r="A209" s="459"/>
      <c r="B209" s="460"/>
      <c r="C209" s="461"/>
      <c r="D209" s="386"/>
      <c r="E209" s="276"/>
      <c r="F209" s="282"/>
      <c r="G209" s="282"/>
      <c r="H209" s="462"/>
      <c r="I209" s="463"/>
    </row>
    <row r="210" spans="1:9" s="36" customFormat="1" ht="18.95" customHeight="1">
      <c r="A210" s="459"/>
      <c r="B210" s="460"/>
      <c r="C210" s="461"/>
      <c r="D210" s="386"/>
      <c r="E210" s="276"/>
      <c r="F210" s="282"/>
      <c r="G210" s="282"/>
      <c r="H210" s="462"/>
      <c r="I210" s="463"/>
    </row>
    <row r="211" spans="1:9" s="36" customFormat="1" ht="19.899999999999999" customHeight="1">
      <c r="A211" s="469"/>
      <c r="B211" s="470"/>
      <c r="C211" s="471"/>
      <c r="D211" s="386"/>
      <c r="E211" s="275"/>
      <c r="F211" s="255"/>
      <c r="G211" s="282"/>
      <c r="H211" s="462"/>
      <c r="I211" s="463"/>
    </row>
  </sheetData>
  <mergeCells count="351">
    <mergeCell ref="A16:C16"/>
    <mergeCell ref="H16:I16"/>
    <mergeCell ref="A17:C17"/>
    <mergeCell ref="H17:I17"/>
    <mergeCell ref="A18:C18"/>
    <mergeCell ref="H18:I18"/>
    <mergeCell ref="A14:C14"/>
    <mergeCell ref="H14:I14"/>
    <mergeCell ref="A15:C15"/>
    <mergeCell ref="H15:I15"/>
    <mergeCell ref="A1:I1"/>
    <mergeCell ref="A2:I2"/>
    <mergeCell ref="B3:I3"/>
    <mergeCell ref="B4:I4"/>
    <mergeCell ref="D5:G5"/>
    <mergeCell ref="A6:C6"/>
    <mergeCell ref="H6:I6"/>
    <mergeCell ref="A13:C13"/>
    <mergeCell ref="H13:I13"/>
    <mergeCell ref="H10:I10"/>
    <mergeCell ref="H11:I11"/>
    <mergeCell ref="A12:C12"/>
    <mergeCell ref="H12:I12"/>
    <mergeCell ref="A7:C7"/>
    <mergeCell ref="H7:I7"/>
    <mergeCell ref="H8:I8"/>
    <mergeCell ref="H9:I9"/>
    <mergeCell ref="A8:C8"/>
    <mergeCell ref="D22:G22"/>
    <mergeCell ref="A23:C23"/>
    <mergeCell ref="H23:I23"/>
    <mergeCell ref="A24:C24"/>
    <mergeCell ref="H24:I24"/>
    <mergeCell ref="A25:C25"/>
    <mergeCell ref="H25:I25"/>
    <mergeCell ref="A19:C19"/>
    <mergeCell ref="H19:I19"/>
    <mergeCell ref="A20:C20"/>
    <mergeCell ref="H20:I20"/>
    <mergeCell ref="A21:C21"/>
    <mergeCell ref="H21:I21"/>
    <mergeCell ref="A29:C29"/>
    <mergeCell ref="H29:I29"/>
    <mergeCell ref="A30:C30"/>
    <mergeCell ref="H30:I30"/>
    <mergeCell ref="A31:C31"/>
    <mergeCell ref="H31:I31"/>
    <mergeCell ref="H26:I26"/>
    <mergeCell ref="H27:I27"/>
    <mergeCell ref="H28:I28"/>
    <mergeCell ref="A35:C35"/>
    <mergeCell ref="H35:I35"/>
    <mergeCell ref="A36:C36"/>
    <mergeCell ref="H36:I36"/>
    <mergeCell ref="A37:C37"/>
    <mergeCell ref="H37:I37"/>
    <mergeCell ref="A32:C32"/>
    <mergeCell ref="H32:I32"/>
    <mergeCell ref="A33:C33"/>
    <mergeCell ref="H33:I33"/>
    <mergeCell ref="A34:C34"/>
    <mergeCell ref="H34:I34"/>
    <mergeCell ref="H42:I42"/>
    <mergeCell ref="A43:C43"/>
    <mergeCell ref="H43:I43"/>
    <mergeCell ref="H44:I44"/>
    <mergeCell ref="A38:C38"/>
    <mergeCell ref="H38:I38"/>
    <mergeCell ref="D39:G39"/>
    <mergeCell ref="A40:C40"/>
    <mergeCell ref="H40:I40"/>
    <mergeCell ref="A41:C41"/>
    <mergeCell ref="H41:I41"/>
    <mergeCell ref="A48:C48"/>
    <mergeCell ref="H48:I48"/>
    <mergeCell ref="A49:C49"/>
    <mergeCell ref="H49:I49"/>
    <mergeCell ref="A50:C50"/>
    <mergeCell ref="H50:I50"/>
    <mergeCell ref="H45:I45"/>
    <mergeCell ref="H46:I46"/>
    <mergeCell ref="A47:C47"/>
    <mergeCell ref="H47:I47"/>
    <mergeCell ref="A54:C54"/>
    <mergeCell ref="H54:I54"/>
    <mergeCell ref="A55:C55"/>
    <mergeCell ref="H55:I55"/>
    <mergeCell ref="D56:G56"/>
    <mergeCell ref="A57:C57"/>
    <mergeCell ref="H57:I57"/>
    <mergeCell ref="A51:C51"/>
    <mergeCell ref="H51:I51"/>
    <mergeCell ref="A52:C52"/>
    <mergeCell ref="H52:I52"/>
    <mergeCell ref="A53:C53"/>
    <mergeCell ref="H53:I53"/>
    <mergeCell ref="H64:I64"/>
    <mergeCell ref="H65:I65"/>
    <mergeCell ref="H66:I66"/>
    <mergeCell ref="H61:I61"/>
    <mergeCell ref="H62:I62"/>
    <mergeCell ref="A58:C58"/>
    <mergeCell ref="H58:I58"/>
    <mergeCell ref="H59:I59"/>
    <mergeCell ref="H60:I60"/>
    <mergeCell ref="A70:C70"/>
    <mergeCell ref="H70:I70"/>
    <mergeCell ref="A71:C71"/>
    <mergeCell ref="H71:I71"/>
    <mergeCell ref="A72:C72"/>
    <mergeCell ref="H72:I72"/>
    <mergeCell ref="A67:C67"/>
    <mergeCell ref="H67:I67"/>
    <mergeCell ref="A68:C68"/>
    <mergeCell ref="H68:I68"/>
    <mergeCell ref="A69:C69"/>
    <mergeCell ref="H69:I69"/>
    <mergeCell ref="D73:G73"/>
    <mergeCell ref="A74:C74"/>
    <mergeCell ref="H74:I74"/>
    <mergeCell ref="A75:C75"/>
    <mergeCell ref="H75:I75"/>
    <mergeCell ref="A76:C76"/>
    <mergeCell ref="H76:I76"/>
    <mergeCell ref="A80:C80"/>
    <mergeCell ref="H80:I80"/>
    <mergeCell ref="A83:C83"/>
    <mergeCell ref="H83:I83"/>
    <mergeCell ref="A84:C84"/>
    <mergeCell ref="H84:I84"/>
    <mergeCell ref="A85:C85"/>
    <mergeCell ref="H81:I81"/>
    <mergeCell ref="A82:C82"/>
    <mergeCell ref="H82:I82"/>
    <mergeCell ref="H77:I77"/>
    <mergeCell ref="H78:I78"/>
    <mergeCell ref="H79:I79"/>
    <mergeCell ref="A89:C89"/>
    <mergeCell ref="H89:I89"/>
    <mergeCell ref="D90:G90"/>
    <mergeCell ref="A91:C91"/>
    <mergeCell ref="H91:I91"/>
    <mergeCell ref="A92:C92"/>
    <mergeCell ref="H92:I92"/>
    <mergeCell ref="A86:C86"/>
    <mergeCell ref="H86:I86"/>
    <mergeCell ref="A87:C87"/>
    <mergeCell ref="H87:I87"/>
    <mergeCell ref="A88:C88"/>
    <mergeCell ref="H88:I88"/>
    <mergeCell ref="H99:I99"/>
    <mergeCell ref="H100:I100"/>
    <mergeCell ref="A102:C102"/>
    <mergeCell ref="H102:I102"/>
    <mergeCell ref="H96:I96"/>
    <mergeCell ref="H97:I97"/>
    <mergeCell ref="A98:C98"/>
    <mergeCell ref="H98:I98"/>
    <mergeCell ref="A93:C93"/>
    <mergeCell ref="H93:I93"/>
    <mergeCell ref="H94:I94"/>
    <mergeCell ref="H95:I95"/>
    <mergeCell ref="A104:C104"/>
    <mergeCell ref="H104:I104"/>
    <mergeCell ref="A105:C105"/>
    <mergeCell ref="H105:I105"/>
    <mergeCell ref="A103:C103"/>
    <mergeCell ref="H103:I103"/>
    <mergeCell ref="A106:C106"/>
    <mergeCell ref="H106:I106"/>
    <mergeCell ref="D107:G107"/>
    <mergeCell ref="A111:C111"/>
    <mergeCell ref="H111:I111"/>
    <mergeCell ref="A112:C112"/>
    <mergeCell ref="H112:I112"/>
    <mergeCell ref="H113:I113"/>
    <mergeCell ref="H118:I118"/>
    <mergeCell ref="A115:C115"/>
    <mergeCell ref="A116:C116"/>
    <mergeCell ref="A108:C108"/>
    <mergeCell ref="H108:I108"/>
    <mergeCell ref="A109:C109"/>
    <mergeCell ref="H109:I109"/>
    <mergeCell ref="A110:C110"/>
    <mergeCell ref="H110:I110"/>
    <mergeCell ref="A117:C117"/>
    <mergeCell ref="H117:I117"/>
    <mergeCell ref="A118:C118"/>
    <mergeCell ref="A119:C119"/>
    <mergeCell ref="H119:I119"/>
    <mergeCell ref="A120:C120"/>
    <mergeCell ref="H120:I120"/>
    <mergeCell ref="A114:C114"/>
    <mergeCell ref="H114:I114"/>
    <mergeCell ref="H115:I115"/>
    <mergeCell ref="H116:I116"/>
    <mergeCell ref="A125:C125"/>
    <mergeCell ref="H125:I125"/>
    <mergeCell ref="A126:C126"/>
    <mergeCell ref="H126:I126"/>
    <mergeCell ref="A127:C127"/>
    <mergeCell ref="H127:I127"/>
    <mergeCell ref="A121:C121"/>
    <mergeCell ref="H121:I121"/>
    <mergeCell ref="A122:C122"/>
    <mergeCell ref="H122:I122"/>
    <mergeCell ref="D123:G123"/>
    <mergeCell ref="A124:C124"/>
    <mergeCell ref="H124:I124"/>
    <mergeCell ref="A142:C142"/>
    <mergeCell ref="H142:I142"/>
    <mergeCell ref="D143:G143"/>
    <mergeCell ref="A128:C128"/>
    <mergeCell ref="H128:I128"/>
    <mergeCell ref="H129:I129"/>
    <mergeCell ref="H130:I130"/>
    <mergeCell ref="A131:C131"/>
    <mergeCell ref="H131:I131"/>
    <mergeCell ref="A130:C130"/>
    <mergeCell ref="A140:C140"/>
    <mergeCell ref="H140:I140"/>
    <mergeCell ref="A141:C141"/>
    <mergeCell ref="H141:I141"/>
    <mergeCell ref="A139:C139"/>
    <mergeCell ref="H139:I139"/>
    <mergeCell ref="A132:C132"/>
    <mergeCell ref="H132:I132"/>
    <mergeCell ref="A135:C135"/>
    <mergeCell ref="H135:I135"/>
    <mergeCell ref="A138:C138"/>
    <mergeCell ref="H138:I138"/>
    <mergeCell ref="A147:C147"/>
    <mergeCell ref="H147:I147"/>
    <mergeCell ref="H148:I148"/>
    <mergeCell ref="A149:C149"/>
    <mergeCell ref="H149:I149"/>
    <mergeCell ref="A144:C144"/>
    <mergeCell ref="H144:I144"/>
    <mergeCell ref="A145:C145"/>
    <mergeCell ref="H145:I145"/>
    <mergeCell ref="A146:C146"/>
    <mergeCell ref="H146:I146"/>
    <mergeCell ref="A148:C148"/>
    <mergeCell ref="D160:G160"/>
    <mergeCell ref="A164:C164"/>
    <mergeCell ref="A166:C166"/>
    <mergeCell ref="A150:C150"/>
    <mergeCell ref="H150:I150"/>
    <mergeCell ref="A151:C151"/>
    <mergeCell ref="H151:I151"/>
    <mergeCell ref="A152:C152"/>
    <mergeCell ref="H152:I152"/>
    <mergeCell ref="A156:C156"/>
    <mergeCell ref="H156:I156"/>
    <mergeCell ref="A157:C157"/>
    <mergeCell ref="H157:I157"/>
    <mergeCell ref="A159:C159"/>
    <mergeCell ref="H159:I159"/>
    <mergeCell ref="A153:C153"/>
    <mergeCell ref="H153:I153"/>
    <mergeCell ref="A155:C155"/>
    <mergeCell ref="H155:I155"/>
    <mergeCell ref="A158:C158"/>
    <mergeCell ref="H158:I158"/>
    <mergeCell ref="H166:I166"/>
    <mergeCell ref="A163:C163"/>
    <mergeCell ref="H163:I163"/>
    <mergeCell ref="H164:I164"/>
    <mergeCell ref="A165:C165"/>
    <mergeCell ref="H165:I165"/>
    <mergeCell ref="A161:C161"/>
    <mergeCell ref="H161:I161"/>
    <mergeCell ref="A162:C162"/>
    <mergeCell ref="H162:I162"/>
    <mergeCell ref="A191:I191"/>
    <mergeCell ref="A190:I190"/>
    <mergeCell ref="A189:I189"/>
    <mergeCell ref="A188:I188"/>
    <mergeCell ref="A184:C184"/>
    <mergeCell ref="A183:C183"/>
    <mergeCell ref="A182:C182"/>
    <mergeCell ref="A177:C177"/>
    <mergeCell ref="H177:I177"/>
    <mergeCell ref="A179:C179"/>
    <mergeCell ref="H179:I179"/>
    <mergeCell ref="A186:C186"/>
    <mergeCell ref="H186:I186"/>
    <mergeCell ref="A187:C187"/>
    <mergeCell ref="H187:I187"/>
    <mergeCell ref="A181:C181"/>
    <mergeCell ref="H181:I181"/>
    <mergeCell ref="A198:C198"/>
    <mergeCell ref="H198:I198"/>
    <mergeCell ref="A192:C192"/>
    <mergeCell ref="H192:I192"/>
    <mergeCell ref="A194:C194"/>
    <mergeCell ref="H194:I194"/>
    <mergeCell ref="A195:C195"/>
    <mergeCell ref="H195:I195"/>
    <mergeCell ref="H196:I196"/>
    <mergeCell ref="A196:C196"/>
    <mergeCell ref="A193:C193"/>
    <mergeCell ref="H193:I193"/>
    <mergeCell ref="A211:C211"/>
    <mergeCell ref="H211:I211"/>
    <mergeCell ref="A202:C202"/>
    <mergeCell ref="H202:I202"/>
    <mergeCell ref="A203:C203"/>
    <mergeCell ref="H203:I203"/>
    <mergeCell ref="A204:C204"/>
    <mergeCell ref="H204:I204"/>
    <mergeCell ref="A199:C199"/>
    <mergeCell ref="H199:I199"/>
    <mergeCell ref="A200:C200"/>
    <mergeCell ref="H200:I200"/>
    <mergeCell ref="A201:C201"/>
    <mergeCell ref="H201:I201"/>
    <mergeCell ref="A209:C209"/>
    <mergeCell ref="H209:I209"/>
    <mergeCell ref="A210:C210"/>
    <mergeCell ref="H210:I210"/>
    <mergeCell ref="H205:I205"/>
    <mergeCell ref="H206:I206"/>
    <mergeCell ref="A207:C207"/>
    <mergeCell ref="H207:I207"/>
    <mergeCell ref="A208:C208"/>
    <mergeCell ref="H208:I208"/>
    <mergeCell ref="A205:C205"/>
    <mergeCell ref="A206:C206"/>
    <mergeCell ref="D180:G180"/>
    <mergeCell ref="A167:C167"/>
    <mergeCell ref="H167:I167"/>
    <mergeCell ref="A168:C168"/>
    <mergeCell ref="H168:I168"/>
    <mergeCell ref="A169:C169"/>
    <mergeCell ref="H169:I169"/>
    <mergeCell ref="A170:C170"/>
    <mergeCell ref="H170:I170"/>
    <mergeCell ref="A178:C178"/>
    <mergeCell ref="H178:I178"/>
    <mergeCell ref="A176:C176"/>
    <mergeCell ref="H176:I176"/>
    <mergeCell ref="A175:C175"/>
    <mergeCell ref="H175:I175"/>
    <mergeCell ref="H182:I182"/>
    <mergeCell ref="H183:I183"/>
    <mergeCell ref="H184:I184"/>
    <mergeCell ref="A185:C185"/>
    <mergeCell ref="H185:I185"/>
    <mergeCell ref="A197:C197"/>
    <mergeCell ref="H197:I197"/>
  </mergeCells>
  <phoneticPr fontId="6" type="noConversion"/>
  <printOptions horizontalCentered="1"/>
  <pageMargins left="0.59" right="0" top="0.23622047244094491" bottom="0.9055118110236221" header="1.2204724409448819" footer="0.70866141732283472"/>
  <pageSetup paperSize="9" orientation="portrait" verticalDpi="300" copies="6" r:id="rId1"/>
  <headerFooter alignWithMargins="0">
    <oddHeader>&amp;R&amp;10第&amp;P頁共&amp;N頁</oddHeader>
    <oddFooter xml:space="preserve">&amp;L&amp;10　　　編製&amp;C&amp;10                                                          經辦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11</vt:i4>
      </vt:variant>
    </vt:vector>
  </HeadingPairs>
  <TitlesOfParts>
    <vt:vector size="19" baseType="lpstr">
      <vt:lpstr>資料庫</vt:lpstr>
      <vt:lpstr>計畫說明書</vt:lpstr>
      <vt:lpstr>預定施工進度表</vt:lpstr>
      <vt:lpstr>數量計算表</vt:lpstr>
      <vt:lpstr>施工補充說明書</vt:lpstr>
      <vt:lpstr>標單總表</vt:lpstr>
      <vt:lpstr>標單明細表</vt:lpstr>
      <vt:lpstr>標單單價分析表 </vt:lpstr>
      <vt:lpstr>施工補充說明書!Print_Area</vt:lpstr>
      <vt:lpstr>計畫說明書!Print_Area</vt:lpstr>
      <vt:lpstr>預定施工進度表!Print_Area</vt:lpstr>
      <vt:lpstr>數量計算表!Print_Area</vt:lpstr>
      <vt:lpstr>標單明細表!Print_Area</vt:lpstr>
      <vt:lpstr>'標單單價分析表 '!Print_Area</vt:lpstr>
      <vt:lpstr>標單總表!Print_Area</vt:lpstr>
      <vt:lpstr>數量計算表!Print_Titles</vt:lpstr>
      <vt:lpstr>標單明細表!Print_Titles</vt:lpstr>
      <vt:lpstr>'標單單價分析表 '!Print_Titles</vt:lpstr>
      <vt:lpstr>標單總表!Print_Titles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林耀祺</dc:creator>
  <cp:lastModifiedBy>admin</cp:lastModifiedBy>
  <cp:lastPrinted>2015-02-06T11:19:00Z</cp:lastPrinted>
  <dcterms:created xsi:type="dcterms:W3CDTF">1997-04-20T03:27:17Z</dcterms:created>
  <dcterms:modified xsi:type="dcterms:W3CDTF">2015-02-12T11:05:24Z</dcterms:modified>
</cp:coreProperties>
</file>